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720"/>
  </bookViews>
  <sheets>
    <sheet name="SRF2" sheetId="2" r:id="rId1"/>
    <sheet name="SRF1" sheetId="1" r:id="rId2"/>
    <sheet name="DRP" sheetId="5" r:id="rId3"/>
    <sheet name="chloroa" sheetId="4" r:id="rId4"/>
    <sheet name="NNNa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F10" i="2" s="1"/>
  <c r="D9" i="2" l="1"/>
  <c r="F7" i="2"/>
  <c r="D2" i="2"/>
  <c r="D10" i="2"/>
  <c r="F8" i="2"/>
  <c r="D3" i="2"/>
  <c r="D7" i="2"/>
  <c r="D11" i="2"/>
  <c r="F5" i="2"/>
  <c r="F9" i="2"/>
  <c r="D5" i="2"/>
  <c r="F3" i="2"/>
  <c r="F11" i="2"/>
  <c r="D6" i="2"/>
  <c r="F4" i="2"/>
  <c r="D4" i="2"/>
  <c r="D8" i="2"/>
  <c r="F2" i="2"/>
  <c r="F6" i="2"/>
  <c r="E14" i="5"/>
  <c r="E13" i="5"/>
  <c r="E12" i="5"/>
  <c r="E11" i="5"/>
  <c r="E10" i="5"/>
  <c r="E9" i="5"/>
  <c r="E8" i="5"/>
  <c r="E7" i="5"/>
  <c r="E6" i="5"/>
  <c r="E5" i="5"/>
  <c r="E4" i="5"/>
  <c r="E3" i="5"/>
  <c r="E2" i="5"/>
  <c r="C18" i="5"/>
  <c r="C17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B4" i="5"/>
  <c r="G10" i="3"/>
  <c r="G9" i="3"/>
  <c r="G7" i="3"/>
  <c r="F20" i="3"/>
  <c r="E23" i="3"/>
  <c r="E22" i="3"/>
  <c r="E21" i="3"/>
  <c r="E20" i="3"/>
  <c r="G6" i="3"/>
  <c r="G4" i="3"/>
  <c r="G3" i="3"/>
  <c r="E16" i="3"/>
  <c r="E15" i="3"/>
  <c r="C25" i="3"/>
  <c r="D23" i="3"/>
  <c r="D22" i="3"/>
  <c r="D21" i="3"/>
  <c r="D20" i="3"/>
  <c r="D19" i="3"/>
  <c r="D18" i="3"/>
  <c r="D17" i="3"/>
  <c r="D16" i="3"/>
  <c r="D15" i="3"/>
  <c r="E7" i="3"/>
  <c r="D12" i="3"/>
  <c r="D9" i="3"/>
  <c r="G11" i="3" s="1"/>
  <c r="D8" i="3"/>
  <c r="G8" i="3" s="1"/>
  <c r="D6" i="3"/>
  <c r="E6" i="3" s="1"/>
  <c r="D5" i="3"/>
  <c r="G5" i="3" s="1"/>
  <c r="D4" i="3"/>
  <c r="G2" i="3" s="1"/>
  <c r="D3" i="3"/>
  <c r="E3" i="3" s="1"/>
  <c r="D2" i="3"/>
  <c r="E2" i="3" s="1"/>
  <c r="K21" i="4" l="1"/>
  <c r="K20" i="4"/>
  <c r="H21" i="4"/>
  <c r="I21" i="4" s="1"/>
  <c r="G21" i="4"/>
  <c r="F21" i="4"/>
  <c r="H20" i="4"/>
  <c r="I20" i="4" s="1"/>
  <c r="G20" i="4"/>
  <c r="F20" i="4"/>
  <c r="H23" i="4"/>
  <c r="G23" i="4"/>
  <c r="F23" i="4"/>
  <c r="H22" i="4"/>
  <c r="G22" i="4"/>
  <c r="F22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H2" i="4"/>
  <c r="G2" i="4"/>
  <c r="F2" i="4"/>
  <c r="I23" i="4" l="1"/>
  <c r="K23" i="4" s="1"/>
  <c r="I22" i="4"/>
  <c r="K22" i="4" s="1"/>
  <c r="I19" i="4"/>
  <c r="K19" i="4" s="1"/>
  <c r="I18" i="4"/>
  <c r="K18" i="4" s="1"/>
  <c r="I17" i="4"/>
  <c r="K17" i="4" s="1"/>
  <c r="I16" i="4"/>
  <c r="K16" i="4" s="1"/>
  <c r="I15" i="4"/>
  <c r="K15" i="4" s="1"/>
  <c r="I14" i="4"/>
  <c r="K14" i="4" s="1"/>
  <c r="I13" i="4"/>
  <c r="K13" i="4" s="1"/>
  <c r="I12" i="4"/>
  <c r="K12" i="4" s="1"/>
  <c r="I11" i="4"/>
  <c r="K11" i="4" s="1"/>
  <c r="I10" i="4"/>
  <c r="K10" i="4" s="1"/>
  <c r="I9" i="4"/>
  <c r="K9" i="4" s="1"/>
  <c r="I8" i="4"/>
  <c r="K8" i="4" s="1"/>
  <c r="I7" i="4"/>
  <c r="K7" i="4" s="1"/>
  <c r="I6" i="4"/>
  <c r="K6" i="4" s="1"/>
  <c r="I5" i="4"/>
  <c r="K5" i="4" s="1"/>
  <c r="I4" i="4"/>
  <c r="K4" i="4" s="1"/>
  <c r="I3" i="4"/>
  <c r="K3" i="4" s="1"/>
  <c r="I2" i="4"/>
  <c r="K2" i="4" s="1"/>
</calcChain>
</file>

<file path=xl/sharedStrings.xml><?xml version="1.0" encoding="utf-8"?>
<sst xmlns="http://schemas.openxmlformats.org/spreadsheetml/2006/main" count="105" uniqueCount="54">
  <si>
    <t>Site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</si>
  <si>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</si>
  <si>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</si>
  <si>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</si>
  <si>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</si>
  <si>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</si>
  <si>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</si>
  <si>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</si>
  <si>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</si>
  <si>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</si>
  <si>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#81+2</t>
  </si>
  <si>
    <t>weather</t>
  </si>
  <si>
    <t>tide and time</t>
  </si>
  <si>
    <t>unusual</t>
  </si>
  <si>
    <t>surface</t>
  </si>
  <si>
    <t>colour</t>
  </si>
  <si>
    <t>temp</t>
  </si>
  <si>
    <t>DO %</t>
  </si>
  <si>
    <t>pH</t>
  </si>
  <si>
    <t>turb</t>
  </si>
  <si>
    <t>DRP</t>
  </si>
  <si>
    <t>NNN</t>
  </si>
  <si>
    <t>E740</t>
  </si>
  <si>
    <t>E664</t>
  </si>
  <si>
    <t>E647</t>
  </si>
  <si>
    <t>E630</t>
  </si>
  <si>
    <t>V</t>
  </si>
  <si>
    <t>#81</t>
  </si>
  <si>
    <t>#89'</t>
  </si>
  <si>
    <t>NNNa</t>
  </si>
  <si>
    <t>bl</t>
  </si>
  <si>
    <t>St</t>
  </si>
  <si>
    <t>Eb</t>
  </si>
  <si>
    <t>Es</t>
  </si>
  <si>
    <t>Ecorr</t>
  </si>
  <si>
    <t>2.756/12.756</t>
  </si>
  <si>
    <t>F</t>
  </si>
  <si>
    <t>NNN b</t>
  </si>
  <si>
    <t>st</t>
  </si>
  <si>
    <t>1out2</t>
  </si>
  <si>
    <t>0.216 dil</t>
  </si>
  <si>
    <t>0.084dil</t>
  </si>
  <si>
    <t>0.084 dil</t>
  </si>
  <si>
    <t>Bl</t>
  </si>
  <si>
    <t>_</t>
  </si>
  <si>
    <t>Reads</t>
  </si>
  <si>
    <t>sal</t>
  </si>
  <si>
    <t>sal adj</t>
  </si>
  <si>
    <t>cond</t>
  </si>
  <si>
    <t>cond adj</t>
  </si>
  <si>
    <t>cod adj</t>
  </si>
  <si>
    <t>DO mg/L</t>
  </si>
  <si>
    <t>chloro a</t>
  </si>
  <si>
    <t>enterococci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</si>
</sst>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2" fontId="0" fillId="0" borderId="0" xfId="0" applyNumberFormat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haredStrings.xml" Type="http://schemas.openxmlformats.org/officeDocument/2006/relationships/sharedStrings" Id="rId8"></Relationship><Relationship Target="worksheets/sheet3.xml" Type="http://schemas.openxmlformats.org/officeDocument/2006/relationships/worksheet" Id="rId3"></Relationship><Relationship Target="styles.xml" Type="http://schemas.openxmlformats.org/officeDocument/2006/relationships/styles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theme/theme1.xml" Type="http://schemas.openxmlformats.org/officeDocument/2006/relationships/theme" Id="rId6"></Relationship><Relationship Target="worksheets/sheet5.xml" Type="http://schemas.openxmlformats.org/officeDocument/2006/relationships/worksheet" Id="rId5"></Relationship><Relationship Target="worksheets/sheet4.xml" Type="http://schemas.openxmlformats.org/officeDocument/2006/relationships/worksheet" Id="rId4"></Relationship><Relationship Target="calcChain.xml" Type="http://schemas.openxmlformats.org/officeDocument/2006/relationships/calcChain" Id="rId9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2" sqref="A2:O11"/>
    </sheetView>
  </sheetViews>
  <sheetFormatPr defaultRowHeight="15" x14ac:dyDescent="0.25"/>
  <cols>
    <col min="6" max="6" width="13.42578125" customWidth="1"/>
    <col min="7" max="7" width="12.140625" customWidth="1"/>
  </cols>
  <sheetData>
    <row r="1" spans="1:16" x14ac:dyDescent="0.25">
      <c r="A1" t="s">
        <v>0</v>
      </c>
      <c r="B1" t="s">
        <v>16</v>
      </c>
      <c r="C1" t="s">
        <v>46</v>
      </c>
      <c r="D1" s="5" t="s">
        <v>47</v>
      </c>
      <c r="E1" t="s">
        <v>48</v>
      </c>
      <c r="F1" t="s">
        <v>49</v>
      </c>
      <c r="G1" t="s">
        <v>48</v>
      </c>
      <c r="H1" t="s">
        <v>50</v>
      </c>
      <c r="I1" t="s">
        <v>51</v>
      </c>
      <c r="J1" t="s">
        <v>17</v>
      </c>
      <c r="K1" t="s">
        <v>18</v>
      </c>
      <c r="L1" t="s">
        <v>19</v>
      </c>
      <c r="M1" t="s">
        <v>52</v>
      </c>
      <c r="N1" t="s">
        <v>21</v>
      </c>
      <c r="O1" t="s">
        <v>20</v>
      </c>
      <c r="P1" t="s">
        <v>53</v>
      </c>
    </row>
    <row r="2" spans="1:16" x14ac:dyDescent="0.25">
      <c r="A2" s="2" t="s">
        <v>10</v>
      </c>
      <c r="B2" s="2" t="s">
        <v>44</v>
      </c>
      <c r="C2" s="2">
        <v>33.700000000000003</v>
      </c>
      <c r="D2" s="2">
        <f t="shared" ref="D2:D11" si="0">C2*$D$15</f>
        <v>33.90119402985075</v>
      </c>
      <c r="E2" s="2">
        <v>40.445</v>
      </c>
      <c r="F2" s="2">
        <f t="shared" ref="F2:F11" si="1">E2*$D$15</f>
        <v>40.686462686567168</v>
      </c>
      <c r="G2" s="2"/>
      <c r="H2" s="2"/>
      <c r="I2" s="2" t="s">
        <v>44</v>
      </c>
      <c r="J2" s="2" t="s">
        <v>44</v>
      </c>
      <c r="K2" s="2">
        <v>7.51</v>
      </c>
      <c r="L2" s="2">
        <v>4.92</v>
      </c>
      <c r="M2" s="2">
        <v>1.1399999999999999</v>
      </c>
      <c r="N2" s="2">
        <v>1.9338248847926263</v>
      </c>
      <c r="O2" s="2">
        <v>0.46719587628865983</v>
      </c>
    </row>
    <row r="3" spans="1:16" x14ac:dyDescent="0.25">
      <c r="A3" s="2" t="s">
        <v>1</v>
      </c>
      <c r="B3" s="2" t="s">
        <v>44</v>
      </c>
      <c r="C3" s="2">
        <v>33.700000000000003</v>
      </c>
      <c r="D3" s="2">
        <f t="shared" si="0"/>
        <v>33.90119402985075</v>
      </c>
      <c r="E3" s="2">
        <v>40.726999999999997</v>
      </c>
      <c r="F3" s="2">
        <f t="shared" si="1"/>
        <v>40.970146268656713</v>
      </c>
      <c r="G3" s="2"/>
      <c r="H3" s="2"/>
      <c r="I3" s="2" t="s">
        <v>44</v>
      </c>
      <c r="J3" s="2" t="s">
        <v>44</v>
      </c>
      <c r="K3" s="2">
        <v>7.49</v>
      </c>
      <c r="L3" s="2">
        <v>4.3</v>
      </c>
      <c r="M3" s="2">
        <v>0.77</v>
      </c>
      <c r="N3" s="2">
        <v>1.8559825327510915</v>
      </c>
      <c r="O3" s="2">
        <v>0.48408247422680423</v>
      </c>
    </row>
    <row r="4" spans="1:16" x14ac:dyDescent="0.25">
      <c r="A4" s="2" t="s">
        <v>2</v>
      </c>
      <c r="B4" s="2" t="s">
        <v>44</v>
      </c>
      <c r="C4" s="2">
        <v>33.6</v>
      </c>
      <c r="D4" s="2">
        <f t="shared" si="0"/>
        <v>33.80059701492538</v>
      </c>
      <c r="E4" s="2">
        <v>40.715000000000003</v>
      </c>
      <c r="F4" s="2">
        <f t="shared" si="1"/>
        <v>40.958074626865681</v>
      </c>
      <c r="G4" s="2"/>
      <c r="H4" s="2"/>
      <c r="I4" s="2" t="s">
        <v>44</v>
      </c>
      <c r="J4" s="2" t="s">
        <v>44</v>
      </c>
      <c r="K4" s="2">
        <v>7.42</v>
      </c>
      <c r="L4" s="2">
        <v>3.56</v>
      </c>
      <c r="M4" s="2">
        <v>0.71</v>
      </c>
      <c r="N4" s="2">
        <v>4.0643668122270737</v>
      </c>
      <c r="O4" s="2">
        <v>0.58540206185567023</v>
      </c>
    </row>
    <row r="5" spans="1:16" x14ac:dyDescent="0.25">
      <c r="A5" s="2" t="s">
        <v>3</v>
      </c>
      <c r="B5" s="2" t="s">
        <v>44</v>
      </c>
      <c r="C5" s="2">
        <v>32.9</v>
      </c>
      <c r="D5" s="2">
        <f t="shared" si="0"/>
        <v>33.096417910447762</v>
      </c>
      <c r="E5" s="2">
        <v>40.287999999999997</v>
      </c>
      <c r="F5" s="2">
        <f t="shared" si="1"/>
        <v>40.528525373134329</v>
      </c>
      <c r="G5" s="2"/>
      <c r="H5" s="2"/>
      <c r="I5" s="2" t="s">
        <v>44</v>
      </c>
      <c r="J5" s="2" t="s">
        <v>44</v>
      </c>
      <c r="K5" s="2">
        <v>7.63</v>
      </c>
      <c r="L5" s="2">
        <v>8.6300000000000008</v>
      </c>
      <c r="M5" s="2">
        <v>2.0499999999999998</v>
      </c>
      <c r="N5" s="2">
        <v>6.4956682027649757</v>
      </c>
      <c r="O5" s="2">
        <v>0.58540206185567023</v>
      </c>
    </row>
    <row r="6" spans="1:16" x14ac:dyDescent="0.25">
      <c r="A6" s="2" t="s">
        <v>4</v>
      </c>
      <c r="B6" s="2">
        <v>15.5</v>
      </c>
      <c r="C6" s="2">
        <v>33.5</v>
      </c>
      <c r="D6" s="2">
        <f t="shared" si="0"/>
        <v>33.700000000000003</v>
      </c>
      <c r="E6" s="2">
        <v>41.786000000000001</v>
      </c>
      <c r="F6" s="2">
        <f t="shared" si="1"/>
        <v>42.035468656716425</v>
      </c>
      <c r="G6" s="2"/>
      <c r="H6" s="2"/>
      <c r="I6" s="2">
        <v>7.87</v>
      </c>
      <c r="J6" s="2">
        <v>96.1</v>
      </c>
      <c r="K6" s="2">
        <v>7.51</v>
      </c>
      <c r="L6" s="2">
        <v>1.57</v>
      </c>
      <c r="M6" s="2">
        <v>2.14</v>
      </c>
      <c r="N6" s="2">
        <v>0.82227074235807862</v>
      </c>
      <c r="O6" s="2">
        <v>0.63043298969072159</v>
      </c>
    </row>
    <row r="7" spans="1:16" x14ac:dyDescent="0.25">
      <c r="A7" s="2" t="s">
        <v>5</v>
      </c>
      <c r="B7" s="2">
        <v>16.399999999999999</v>
      </c>
      <c r="C7" s="2">
        <v>33.6</v>
      </c>
      <c r="D7" s="2">
        <f t="shared" si="0"/>
        <v>33.80059701492538</v>
      </c>
      <c r="E7" s="2">
        <v>42.706000000000003</v>
      </c>
      <c r="F7" s="2">
        <f t="shared" si="1"/>
        <v>42.960961194029856</v>
      </c>
      <c r="G7" s="2"/>
      <c r="H7" s="2"/>
      <c r="I7" s="2">
        <v>8.76</v>
      </c>
      <c r="J7" s="2">
        <v>107.6</v>
      </c>
      <c r="K7" s="2">
        <v>7.83</v>
      </c>
      <c r="L7" s="2">
        <v>3.38</v>
      </c>
      <c r="M7" s="2">
        <v>2.0499999999999998</v>
      </c>
      <c r="N7" s="2">
        <v>8.2650896069868978</v>
      </c>
      <c r="O7" s="2">
        <v>0.849958762886598</v>
      </c>
    </row>
    <row r="8" spans="1:16" x14ac:dyDescent="0.25">
      <c r="A8" s="2" t="s">
        <v>6</v>
      </c>
      <c r="B8" s="2">
        <v>15.7</v>
      </c>
      <c r="C8" s="2">
        <v>33.799999999999997</v>
      </c>
      <c r="D8" s="2">
        <f t="shared" si="0"/>
        <v>34.00179104477612</v>
      </c>
      <c r="E8" s="2">
        <v>42.212000000000003</v>
      </c>
      <c r="F8" s="2">
        <f t="shared" si="1"/>
        <v>42.464011940298512</v>
      </c>
      <c r="G8" s="2"/>
      <c r="H8" s="2"/>
      <c r="I8" s="2">
        <v>8.18</v>
      </c>
      <c r="J8" s="2">
        <v>100.8</v>
      </c>
      <c r="K8" s="2">
        <v>7.7</v>
      </c>
      <c r="L8" s="2">
        <v>24.9</v>
      </c>
      <c r="M8" s="2">
        <v>5.74</v>
      </c>
      <c r="N8" s="2">
        <v>1.8842396313364058</v>
      </c>
      <c r="O8" s="2">
        <v>0.65294845360824738</v>
      </c>
    </row>
    <row r="9" spans="1:16" x14ac:dyDescent="0.25">
      <c r="A9" s="2" t="s">
        <v>7</v>
      </c>
      <c r="B9" s="2">
        <v>11.7</v>
      </c>
      <c r="C9" s="2">
        <v>0.8</v>
      </c>
      <c r="D9" s="2">
        <f t="shared" si="0"/>
        <v>0.80477611940298521</v>
      </c>
      <c r="E9" s="2">
        <v>1.012</v>
      </c>
      <c r="F9" s="2">
        <f t="shared" si="1"/>
        <v>1.0180417910447761</v>
      </c>
      <c r="G9" s="2"/>
      <c r="H9" s="2"/>
      <c r="I9" s="2">
        <v>11.53</v>
      </c>
      <c r="J9" s="2">
        <v>106</v>
      </c>
      <c r="K9" s="2">
        <v>8.35</v>
      </c>
      <c r="L9" s="2">
        <v>13.8</v>
      </c>
      <c r="M9" s="2">
        <v>2.91</v>
      </c>
      <c r="N9" s="2">
        <v>13.955109170305677</v>
      </c>
      <c r="O9" s="2">
        <v>1.3734432989690724</v>
      </c>
    </row>
    <row r="10" spans="1:16" x14ac:dyDescent="0.25">
      <c r="A10" s="2" t="s">
        <v>8</v>
      </c>
      <c r="B10" s="2">
        <v>14.2</v>
      </c>
      <c r="C10" s="2">
        <v>7</v>
      </c>
      <c r="D10" s="2">
        <f t="shared" si="0"/>
        <v>7.0417910447761196</v>
      </c>
      <c r="E10" s="2">
        <v>9.6479999999999997</v>
      </c>
      <c r="F10" s="2">
        <f t="shared" si="1"/>
        <v>9.7056000000000004</v>
      </c>
      <c r="G10" s="2"/>
      <c r="H10" s="2"/>
      <c r="I10" s="2">
        <v>9.27</v>
      </c>
      <c r="J10" s="2">
        <v>94</v>
      </c>
      <c r="K10" s="2">
        <v>7.7</v>
      </c>
      <c r="L10" s="2">
        <v>46.5</v>
      </c>
      <c r="M10" s="2">
        <v>13.59</v>
      </c>
      <c r="N10" s="2">
        <v>31.538546724890825</v>
      </c>
      <c r="O10" s="2">
        <v>1.153917525773196</v>
      </c>
    </row>
    <row r="11" spans="1:16" x14ac:dyDescent="0.25">
      <c r="A11" s="2" t="s">
        <v>9</v>
      </c>
      <c r="B11" s="2">
        <v>15.4</v>
      </c>
      <c r="C11" s="2">
        <v>33.700000000000003</v>
      </c>
      <c r="D11" s="2">
        <f t="shared" si="0"/>
        <v>33.90119402985075</v>
      </c>
      <c r="E11" s="2">
        <v>40.725000000000001</v>
      </c>
      <c r="F11" s="2">
        <f t="shared" si="1"/>
        <v>40.968134328358211</v>
      </c>
      <c r="G11" s="2"/>
      <c r="H11" s="2"/>
      <c r="I11" s="2">
        <v>7.61</v>
      </c>
      <c r="J11" s="2">
        <v>91.7</v>
      </c>
      <c r="K11" s="2">
        <v>7.65</v>
      </c>
      <c r="L11" s="2">
        <v>9.11</v>
      </c>
      <c r="M11" s="2">
        <v>1.53</v>
      </c>
      <c r="N11" s="2">
        <v>1.9586175115207369</v>
      </c>
      <c r="O11" s="2">
        <v>0.70923711340206197</v>
      </c>
    </row>
    <row r="13" spans="1:16" x14ac:dyDescent="0.25">
      <c r="C13" t="s">
        <v>31</v>
      </c>
      <c r="D13">
        <v>33.700000000000003</v>
      </c>
    </row>
    <row r="14" spans="1:16" x14ac:dyDescent="0.25">
      <c r="C14" t="s">
        <v>45</v>
      </c>
      <c r="D14">
        <v>33.5</v>
      </c>
    </row>
    <row r="15" spans="1:16" x14ac:dyDescent="0.25">
      <c r="D15">
        <f>D13/D14</f>
        <v>1.0059701492537314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" sqref="B2"/>
    </sheetView>
  </sheetViews>
  <sheetFormatPr defaultRowHeight="15" x14ac:dyDescent="0.25"/>
  <cols>
    <col min="3" max="3" width="14.28515625" customWidth="1"/>
    <col min="4" max="4" width="23.5703125" customWidth="1"/>
    <col min="5" max="5" width="15.7109375" customWidth="1"/>
    <col min="6" max="6" width="15.140625" customWidth="1"/>
  </cols>
  <sheetData>
    <row r="1" spans="1:6" x14ac:dyDescent="0.25">
      <c r="A1" t="s">
        <v>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x14ac:dyDescent="0.25">
      <c r="A2" t="s">
        <v>10</v>
      </c>
    </row>
    <row r="3" spans="1:6" x14ac:dyDescent="0.25">
      <c r="A3" t="s">
        <v>2</v>
      </c>
    </row>
    <row r="4" spans="1:6" x14ac:dyDescent="0.25">
      <c r="A4" t="s">
        <v>3</v>
      </c>
    </row>
    <row r="5" spans="1:6" x14ac:dyDescent="0.25">
      <c r="A5" t="s">
        <v>4</v>
      </c>
    </row>
    <row r="6" spans="1:6" x14ac:dyDescent="0.25">
      <c r="A6" t="s">
        <v>5</v>
      </c>
    </row>
    <row r="7" spans="1:6" x14ac:dyDescent="0.25">
      <c r="A7" t="s">
        <v>6</v>
      </c>
    </row>
    <row r="8" spans="1:6" x14ac:dyDescent="0.25">
      <c r="A8" t="s">
        <v>7</v>
      </c>
    </row>
    <row r="9" spans="1:6" x14ac:dyDescent="0.25">
      <c r="A9" t="s">
        <v>8</v>
      </c>
    </row>
    <row r="10" spans="1:6" x14ac:dyDescent="0.25">
      <c r="A10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:E14"/>
    </sheetView>
  </sheetViews>
  <sheetFormatPr defaultRowHeight="15" x14ac:dyDescent="0.25"/>
  <sheetData>
    <row r="1" spans="1:5" x14ac:dyDescent="0.25">
      <c r="A1" t="s">
        <v>0</v>
      </c>
      <c r="B1" t="s">
        <v>32</v>
      </c>
      <c r="C1" t="s">
        <v>33</v>
      </c>
      <c r="D1" t="s">
        <v>34</v>
      </c>
      <c r="E1" t="s">
        <v>20</v>
      </c>
    </row>
    <row r="2" spans="1:5" x14ac:dyDescent="0.25">
      <c r="A2" t="s">
        <v>43</v>
      </c>
      <c r="B2">
        <v>2.9000000000000001E-2</v>
      </c>
      <c r="C2">
        <v>2.9000000000000001E-2</v>
      </c>
      <c r="D2">
        <f>C2-$B$2</f>
        <v>0</v>
      </c>
      <c r="E2">
        <f>D2*$C$17</f>
        <v>0</v>
      </c>
    </row>
    <row r="3" spans="1:5" x14ac:dyDescent="0.25">
      <c r="A3" t="s">
        <v>38</v>
      </c>
      <c r="B3">
        <v>1.6379999999999999</v>
      </c>
      <c r="C3">
        <v>0.32</v>
      </c>
      <c r="D3">
        <f t="shared" ref="D3:D14" si="0">C3-$B$2</f>
        <v>0.29099999999999998</v>
      </c>
      <c r="E3" s="2">
        <f t="shared" ref="E3:E14" si="1">D3*$C$17</f>
        <v>1.6380000000000001</v>
      </c>
    </row>
    <row r="4" spans="1:5" x14ac:dyDescent="0.25">
      <c r="B4">
        <f>6.554*33.3/40</f>
        <v>5.4562049999999997</v>
      </c>
      <c r="C4">
        <v>0.93300000000000005</v>
      </c>
      <c r="D4">
        <f t="shared" si="0"/>
        <v>0.90400000000000003</v>
      </c>
      <c r="E4" s="2">
        <f t="shared" si="1"/>
        <v>5.0884948453608256</v>
      </c>
    </row>
    <row r="5" spans="1:5" x14ac:dyDescent="0.25">
      <c r="A5" t="s">
        <v>27</v>
      </c>
      <c r="C5">
        <v>0.112</v>
      </c>
      <c r="D5">
        <f t="shared" si="0"/>
        <v>8.3000000000000004E-2</v>
      </c>
      <c r="E5" s="2">
        <f t="shared" si="1"/>
        <v>0.46719587628865983</v>
      </c>
    </row>
    <row r="6" spans="1:5" x14ac:dyDescent="0.25">
      <c r="A6" t="s">
        <v>1</v>
      </c>
      <c r="C6">
        <v>0.115</v>
      </c>
      <c r="D6">
        <f t="shared" si="0"/>
        <v>8.6000000000000007E-2</v>
      </c>
      <c r="E6" s="2">
        <f t="shared" si="1"/>
        <v>0.48408247422680423</v>
      </c>
    </row>
    <row r="7" spans="1:5" x14ac:dyDescent="0.25">
      <c r="A7" t="s">
        <v>2</v>
      </c>
      <c r="C7">
        <v>0.13300000000000001</v>
      </c>
      <c r="D7">
        <f t="shared" si="0"/>
        <v>0.10400000000000001</v>
      </c>
      <c r="E7" s="2">
        <f t="shared" si="1"/>
        <v>0.58540206185567023</v>
      </c>
    </row>
    <row r="8" spans="1:5" x14ac:dyDescent="0.25">
      <c r="A8" t="s">
        <v>3</v>
      </c>
      <c r="C8">
        <v>0.13300000000000001</v>
      </c>
      <c r="D8">
        <f t="shared" si="0"/>
        <v>0.10400000000000001</v>
      </c>
      <c r="E8" s="2">
        <f t="shared" si="1"/>
        <v>0.58540206185567023</v>
      </c>
    </row>
    <row r="9" spans="1:5" x14ac:dyDescent="0.25">
      <c r="A9" t="s">
        <v>4</v>
      </c>
      <c r="C9">
        <v>0.14099999999999999</v>
      </c>
      <c r="D9">
        <f t="shared" si="0"/>
        <v>0.11199999999999999</v>
      </c>
      <c r="E9" s="2">
        <f t="shared" si="1"/>
        <v>0.63043298969072159</v>
      </c>
    </row>
    <row r="10" spans="1:5" x14ac:dyDescent="0.25">
      <c r="A10" t="s">
        <v>5</v>
      </c>
      <c r="C10">
        <v>0.18</v>
      </c>
      <c r="D10">
        <f t="shared" si="0"/>
        <v>0.151</v>
      </c>
      <c r="E10" s="2">
        <f t="shared" si="1"/>
        <v>0.849958762886598</v>
      </c>
    </row>
    <row r="11" spans="1:5" x14ac:dyDescent="0.25">
      <c r="A11" t="s">
        <v>6</v>
      </c>
      <c r="C11">
        <v>0.14499999999999999</v>
      </c>
      <c r="D11">
        <f t="shared" si="0"/>
        <v>0.11599999999999999</v>
      </c>
      <c r="E11" s="2">
        <f t="shared" si="1"/>
        <v>0.65294845360824738</v>
      </c>
    </row>
    <row r="12" spans="1:5" x14ac:dyDescent="0.25">
      <c r="A12" t="s">
        <v>7</v>
      </c>
      <c r="C12">
        <v>0.27300000000000002</v>
      </c>
      <c r="D12">
        <f t="shared" si="0"/>
        <v>0.24400000000000002</v>
      </c>
      <c r="E12" s="2">
        <f t="shared" si="1"/>
        <v>1.3734432989690724</v>
      </c>
    </row>
    <row r="13" spans="1:5" x14ac:dyDescent="0.25">
      <c r="A13" t="s">
        <v>8</v>
      </c>
      <c r="C13">
        <v>0.23400000000000001</v>
      </c>
      <c r="D13">
        <f t="shared" si="0"/>
        <v>0.20500000000000002</v>
      </c>
      <c r="E13" s="2">
        <f t="shared" si="1"/>
        <v>1.153917525773196</v>
      </c>
    </row>
    <row r="14" spans="1:5" x14ac:dyDescent="0.25">
      <c r="A14" t="s">
        <v>9</v>
      </c>
      <c r="C14">
        <v>0.155</v>
      </c>
      <c r="D14">
        <f t="shared" si="0"/>
        <v>0.126</v>
      </c>
      <c r="E14" s="2">
        <f t="shared" si="1"/>
        <v>0.70923711340206197</v>
      </c>
    </row>
    <row r="17" spans="2:3" x14ac:dyDescent="0.25">
      <c r="B17" t="s">
        <v>36</v>
      </c>
      <c r="C17">
        <f>B3/D3</f>
        <v>5.6288659793814437</v>
      </c>
    </row>
    <row r="18" spans="2:3" x14ac:dyDescent="0.25">
      <c r="C18">
        <f>B4/D4</f>
        <v>6.0356249999999996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M2" sqref="M2:M11"/>
    </sheetView>
  </sheetViews>
  <sheetFormatPr defaultRowHeight="15" x14ac:dyDescent="0.25"/>
  <sheetData>
    <row r="1" spans="1:13" x14ac:dyDescent="0.25">
      <c r="B1" t="s">
        <v>22</v>
      </c>
      <c r="C1" t="s">
        <v>23</v>
      </c>
      <c r="D1" t="s">
        <v>24</v>
      </c>
      <c r="E1" t="s">
        <v>25</v>
      </c>
      <c r="J1" t="s">
        <v>26</v>
      </c>
    </row>
    <row r="2" spans="1:13" x14ac:dyDescent="0.25">
      <c r="A2" s="1" t="s">
        <v>27</v>
      </c>
      <c r="B2">
        <v>5.5999999999999999E-3</v>
      </c>
      <c r="C2">
        <v>2.3800000000000002E-2</v>
      </c>
      <c r="D2">
        <v>1.47E-2</v>
      </c>
      <c r="E2">
        <v>1.0999999999999999E-2</v>
      </c>
      <c r="F2">
        <f>C2-B2</f>
        <v>1.8200000000000001E-2</v>
      </c>
      <c r="G2">
        <f>D2-B2</f>
        <v>9.1000000000000004E-3</v>
      </c>
      <c r="H2">
        <f>E2-B2</f>
        <v>5.3999999999999994E-3</v>
      </c>
      <c r="I2">
        <f>11.85*F2-1.54*G2-0.08*H2</f>
        <v>0.20122400000000001</v>
      </c>
      <c r="J2">
        <v>1.76</v>
      </c>
      <c r="K2" s="2">
        <f>I2*10/J2</f>
        <v>1.1433181818181819</v>
      </c>
      <c r="M2">
        <v>1.1399999999999999</v>
      </c>
    </row>
    <row r="3" spans="1:13" x14ac:dyDescent="0.25">
      <c r="A3" s="3"/>
      <c r="B3">
        <v>6.4999999999999997E-3</v>
      </c>
      <c r="C3">
        <v>2.47E-2</v>
      </c>
      <c r="D3">
        <v>1.5599999999999999E-2</v>
      </c>
      <c r="E3">
        <v>1.2E-2</v>
      </c>
      <c r="F3">
        <f t="shared" ref="F3:F21" si="0">C3-B3</f>
        <v>1.8200000000000001E-2</v>
      </c>
      <c r="G3">
        <f t="shared" ref="G3:G21" si="1">D3-B3</f>
        <v>9.1000000000000004E-3</v>
      </c>
      <c r="H3">
        <f t="shared" ref="H3:H21" si="2">E3-B3</f>
        <v>5.5000000000000005E-3</v>
      </c>
      <c r="I3">
        <f t="shared" ref="I3:I21" si="3">11.85*F3-1.54*G3-0.08*H3</f>
        <v>0.20121600000000001</v>
      </c>
      <c r="J3">
        <v>1.76</v>
      </c>
      <c r="K3" s="2">
        <f t="shared" ref="K3:K21" si="4">I3*10/J3</f>
        <v>1.1432727272727274</v>
      </c>
      <c r="M3">
        <v>0.77</v>
      </c>
    </row>
    <row r="4" spans="1:13" x14ac:dyDescent="0.25">
      <c r="A4" s="3" t="s">
        <v>1</v>
      </c>
      <c r="B4">
        <v>1.1999999999999999E-3</v>
      </c>
      <c r="C4">
        <v>1.2999999999999999E-2</v>
      </c>
      <c r="D4">
        <v>7.7999999999999996E-3</v>
      </c>
      <c r="E4">
        <v>5.0000000000000001E-3</v>
      </c>
      <c r="F4">
        <f t="shared" si="0"/>
        <v>1.18E-2</v>
      </c>
      <c r="G4">
        <f t="shared" si="1"/>
        <v>6.6E-3</v>
      </c>
      <c r="H4">
        <f t="shared" si="2"/>
        <v>3.8000000000000004E-3</v>
      </c>
      <c r="I4">
        <f t="shared" si="3"/>
        <v>0.12936199999999998</v>
      </c>
      <c r="J4">
        <v>1.68</v>
      </c>
      <c r="K4" s="2">
        <f t="shared" si="4"/>
        <v>0.77001190476190462</v>
      </c>
      <c r="M4">
        <v>0.71</v>
      </c>
    </row>
    <row r="5" spans="1:13" x14ac:dyDescent="0.25">
      <c r="A5" s="3"/>
      <c r="B5">
        <v>3.3999999999999998E-3</v>
      </c>
      <c r="C5">
        <v>1.54E-2</v>
      </c>
      <c r="D5">
        <v>1.0699999999999999E-2</v>
      </c>
      <c r="E5">
        <v>7.3000000000000001E-3</v>
      </c>
      <c r="F5">
        <f t="shared" si="0"/>
        <v>1.2E-2</v>
      </c>
      <c r="G5">
        <f t="shared" si="1"/>
        <v>7.2999999999999992E-3</v>
      </c>
      <c r="H5">
        <f t="shared" si="2"/>
        <v>3.9000000000000003E-3</v>
      </c>
      <c r="I5">
        <f t="shared" si="3"/>
        <v>0.13064599999999998</v>
      </c>
      <c r="J5">
        <v>1.68</v>
      </c>
      <c r="K5" s="2">
        <f t="shared" si="4"/>
        <v>0.7776547619047619</v>
      </c>
      <c r="M5">
        <v>2.0499999999999998</v>
      </c>
    </row>
    <row r="6" spans="1:13" x14ac:dyDescent="0.25">
      <c r="A6" s="3" t="s">
        <v>2</v>
      </c>
      <c r="B6">
        <v>7.1000000000000004E-3</v>
      </c>
      <c r="C6">
        <v>1.72E-2</v>
      </c>
      <c r="D6">
        <v>1.3100000000000001E-2</v>
      </c>
      <c r="E6">
        <v>1.0800000000000001E-2</v>
      </c>
      <c r="F6">
        <f t="shared" si="0"/>
        <v>1.01E-2</v>
      </c>
      <c r="G6">
        <f t="shared" si="1"/>
        <v>6.0000000000000001E-3</v>
      </c>
      <c r="H6">
        <f t="shared" si="2"/>
        <v>3.7000000000000002E-3</v>
      </c>
      <c r="I6">
        <f t="shared" si="3"/>
        <v>0.11014899999999998</v>
      </c>
      <c r="J6">
        <v>1.5</v>
      </c>
      <c r="K6" s="2">
        <f t="shared" si="4"/>
        <v>0.73432666666666657</v>
      </c>
      <c r="M6">
        <v>2.14</v>
      </c>
    </row>
    <row r="7" spans="1:13" x14ac:dyDescent="0.25">
      <c r="A7" s="3"/>
      <c r="B7">
        <v>2.8E-3</v>
      </c>
      <c r="C7">
        <v>1.2E-2</v>
      </c>
      <c r="D7">
        <v>7.4999999999999997E-3</v>
      </c>
      <c r="E7">
        <v>5.4999999999999997E-3</v>
      </c>
      <c r="F7">
        <f t="shared" si="0"/>
        <v>9.1999999999999998E-3</v>
      </c>
      <c r="G7">
        <f t="shared" si="1"/>
        <v>4.6999999999999993E-3</v>
      </c>
      <c r="H7">
        <f t="shared" si="2"/>
        <v>2.6999999999999997E-3</v>
      </c>
      <c r="I7">
        <f t="shared" si="3"/>
        <v>0.101566</v>
      </c>
      <c r="J7">
        <v>1.5</v>
      </c>
      <c r="K7" s="2">
        <f t="shared" si="4"/>
        <v>0.67710666666666663</v>
      </c>
      <c r="M7">
        <v>2.0499999999999998</v>
      </c>
    </row>
    <row r="8" spans="1:13" x14ac:dyDescent="0.25">
      <c r="A8" s="3" t="s">
        <v>3</v>
      </c>
      <c r="B8">
        <v>5.8999999999999999E-3</v>
      </c>
      <c r="C8">
        <v>3.56E-2</v>
      </c>
      <c r="D8">
        <v>1.9199999999999998E-2</v>
      </c>
      <c r="E8">
        <v>1.41E-2</v>
      </c>
      <c r="F8">
        <f t="shared" si="0"/>
        <v>2.9700000000000001E-2</v>
      </c>
      <c r="G8">
        <f t="shared" si="1"/>
        <v>1.3299999999999999E-2</v>
      </c>
      <c r="H8">
        <f t="shared" si="2"/>
        <v>8.199999999999999E-3</v>
      </c>
      <c r="I8">
        <f t="shared" si="3"/>
        <v>0.33080700000000002</v>
      </c>
      <c r="J8">
        <v>1.6</v>
      </c>
      <c r="K8" s="2">
        <f t="shared" si="4"/>
        <v>2.06754375</v>
      </c>
      <c r="M8">
        <v>5.74</v>
      </c>
    </row>
    <row r="9" spans="1:13" x14ac:dyDescent="0.25">
      <c r="A9" s="3"/>
      <c r="B9">
        <v>3.8E-3</v>
      </c>
      <c r="C9">
        <v>3.2899999999999999E-2</v>
      </c>
      <c r="D9">
        <v>1.6899999999999998E-2</v>
      </c>
      <c r="E9">
        <v>1.2E-2</v>
      </c>
      <c r="F9">
        <f t="shared" si="0"/>
        <v>2.9099999999999997E-2</v>
      </c>
      <c r="G9">
        <f t="shared" si="1"/>
        <v>1.3099999999999999E-2</v>
      </c>
      <c r="H9">
        <f t="shared" si="2"/>
        <v>8.2000000000000007E-3</v>
      </c>
      <c r="I9">
        <f t="shared" si="3"/>
        <v>0.32400499999999999</v>
      </c>
      <c r="J9">
        <v>1.6</v>
      </c>
      <c r="K9" s="2">
        <f t="shared" si="4"/>
        <v>2.0250312500000001</v>
      </c>
      <c r="M9">
        <v>2.91</v>
      </c>
    </row>
    <row r="10" spans="1:13" x14ac:dyDescent="0.25">
      <c r="A10" s="3" t="s">
        <v>4</v>
      </c>
      <c r="B10">
        <v>2.23E-2</v>
      </c>
      <c r="C10">
        <v>5.33E-2</v>
      </c>
      <c r="D10">
        <v>3.61E-2</v>
      </c>
      <c r="E10">
        <v>3.3099999999999997E-2</v>
      </c>
      <c r="F10">
        <f t="shared" si="0"/>
        <v>3.1E-2</v>
      </c>
      <c r="G10">
        <f t="shared" si="1"/>
        <v>1.38E-2</v>
      </c>
      <c r="H10">
        <f t="shared" si="2"/>
        <v>1.0799999999999997E-2</v>
      </c>
      <c r="I10">
        <f t="shared" si="3"/>
        <v>0.34523400000000004</v>
      </c>
      <c r="J10">
        <v>1.6</v>
      </c>
      <c r="K10" s="2">
        <f t="shared" si="4"/>
        <v>2.1577125000000001</v>
      </c>
      <c r="M10">
        <v>13.59</v>
      </c>
    </row>
    <row r="11" spans="1:13" x14ac:dyDescent="0.25">
      <c r="A11" s="3"/>
      <c r="B11">
        <v>2.18E-2</v>
      </c>
      <c r="C11">
        <v>5.2200000000000003E-2</v>
      </c>
      <c r="D11">
        <v>3.5200000000000002E-2</v>
      </c>
      <c r="E11">
        <v>3.2199999999999999E-2</v>
      </c>
      <c r="F11">
        <f t="shared" si="0"/>
        <v>3.0400000000000003E-2</v>
      </c>
      <c r="G11">
        <f t="shared" si="1"/>
        <v>1.3400000000000002E-2</v>
      </c>
      <c r="H11">
        <f t="shared" si="2"/>
        <v>1.04E-2</v>
      </c>
      <c r="I11">
        <f t="shared" si="3"/>
        <v>0.33877200000000002</v>
      </c>
      <c r="J11">
        <v>1.6</v>
      </c>
      <c r="K11" s="2">
        <f t="shared" si="4"/>
        <v>2.1173250000000001</v>
      </c>
      <c r="M11">
        <v>1.53</v>
      </c>
    </row>
    <row r="12" spans="1:13" x14ac:dyDescent="0.25">
      <c r="A12" s="3" t="s">
        <v>5</v>
      </c>
      <c r="B12">
        <v>8.8000000000000005E-3</v>
      </c>
      <c r="C12">
        <v>3.4000000000000002E-2</v>
      </c>
      <c r="D12">
        <v>2.0199999999999999E-2</v>
      </c>
      <c r="E12">
        <v>1.61E-2</v>
      </c>
      <c r="F12">
        <f t="shared" si="0"/>
        <v>2.52E-2</v>
      </c>
      <c r="G12">
        <f t="shared" si="1"/>
        <v>1.1399999999999999E-2</v>
      </c>
      <c r="H12">
        <f t="shared" si="2"/>
        <v>7.2999999999999992E-3</v>
      </c>
      <c r="I12">
        <f t="shared" si="3"/>
        <v>0.28048000000000001</v>
      </c>
      <c r="J12">
        <v>1.37</v>
      </c>
      <c r="K12" s="2">
        <f t="shared" si="4"/>
        <v>2.0472992700729926</v>
      </c>
    </row>
    <row r="13" spans="1:13" x14ac:dyDescent="0.25">
      <c r="A13" s="4"/>
      <c r="B13">
        <v>8.5000000000000006E-3</v>
      </c>
      <c r="C13">
        <v>3.3599999999999998E-2</v>
      </c>
      <c r="D13">
        <v>1.9900000000000001E-2</v>
      </c>
      <c r="E13">
        <v>1.5900000000000001E-2</v>
      </c>
      <c r="F13">
        <f t="shared" si="0"/>
        <v>2.5099999999999997E-2</v>
      </c>
      <c r="G13">
        <f t="shared" si="1"/>
        <v>1.14E-2</v>
      </c>
      <c r="H13">
        <f t="shared" si="2"/>
        <v>7.4000000000000003E-3</v>
      </c>
      <c r="I13">
        <f t="shared" si="3"/>
        <v>0.27928699999999995</v>
      </c>
      <c r="J13">
        <v>1.37</v>
      </c>
      <c r="K13" s="2">
        <f t="shared" si="4"/>
        <v>2.0385912408759119</v>
      </c>
    </row>
    <row r="14" spans="1:13" x14ac:dyDescent="0.25">
      <c r="A14" t="s">
        <v>6</v>
      </c>
      <c r="B14">
        <v>6.0000000000000001E-3</v>
      </c>
      <c r="C14">
        <v>4.3200000000000002E-2</v>
      </c>
      <c r="D14">
        <v>0.02</v>
      </c>
      <c r="E14">
        <v>1.54E-2</v>
      </c>
      <c r="F14">
        <f t="shared" si="0"/>
        <v>3.7200000000000004E-2</v>
      </c>
      <c r="G14">
        <f t="shared" si="1"/>
        <v>1.4E-2</v>
      </c>
      <c r="H14">
        <f t="shared" si="2"/>
        <v>9.4000000000000004E-3</v>
      </c>
      <c r="I14">
        <f t="shared" si="3"/>
        <v>0.41850800000000005</v>
      </c>
      <c r="J14">
        <v>0.73</v>
      </c>
      <c r="K14" s="2">
        <f t="shared" si="4"/>
        <v>5.7329863013698636</v>
      </c>
    </row>
    <row r="15" spans="1:13" x14ac:dyDescent="0.25">
      <c r="B15">
        <v>8.8000000000000005E-3</v>
      </c>
      <c r="C15">
        <v>4.6100000000000002E-2</v>
      </c>
      <c r="D15">
        <v>2.2800000000000001E-2</v>
      </c>
      <c r="E15">
        <v>1.8499999999999999E-2</v>
      </c>
      <c r="F15">
        <f t="shared" si="0"/>
        <v>3.73E-2</v>
      </c>
      <c r="G15">
        <f t="shared" si="1"/>
        <v>1.4E-2</v>
      </c>
      <c r="H15">
        <f t="shared" si="2"/>
        <v>9.6999999999999986E-3</v>
      </c>
      <c r="I15">
        <f t="shared" si="3"/>
        <v>0.41966899999999996</v>
      </c>
      <c r="J15">
        <v>0.73</v>
      </c>
      <c r="K15" s="2">
        <f t="shared" si="4"/>
        <v>5.7488904109589036</v>
      </c>
    </row>
    <row r="16" spans="1:13" x14ac:dyDescent="0.25">
      <c r="A16" t="s">
        <v>7</v>
      </c>
      <c r="B16">
        <v>1.47E-2</v>
      </c>
      <c r="C16">
        <v>4.4600000000000001E-2</v>
      </c>
      <c r="D16">
        <v>3.0300000000000001E-2</v>
      </c>
      <c r="E16">
        <v>2.4899999999999999E-2</v>
      </c>
      <c r="F16">
        <f t="shared" si="0"/>
        <v>2.9900000000000003E-2</v>
      </c>
      <c r="G16">
        <f t="shared" si="1"/>
        <v>1.5600000000000001E-2</v>
      </c>
      <c r="H16">
        <f t="shared" si="2"/>
        <v>1.0199999999999999E-2</v>
      </c>
      <c r="I16">
        <f t="shared" si="3"/>
        <v>0.32947500000000007</v>
      </c>
      <c r="J16">
        <v>1.1200000000000001</v>
      </c>
      <c r="K16" s="2">
        <f t="shared" si="4"/>
        <v>2.9417410714285714</v>
      </c>
    </row>
    <row r="17" spans="1:12" x14ac:dyDescent="0.25">
      <c r="B17">
        <v>1.2699999999999999E-2</v>
      </c>
      <c r="C17">
        <v>4.1799999999999997E-2</v>
      </c>
      <c r="D17">
        <v>2.75E-2</v>
      </c>
      <c r="E17">
        <v>2.1999999999999999E-2</v>
      </c>
      <c r="F17">
        <f t="shared" si="0"/>
        <v>2.9099999999999997E-2</v>
      </c>
      <c r="G17">
        <f t="shared" si="1"/>
        <v>1.4800000000000001E-2</v>
      </c>
      <c r="H17">
        <f t="shared" si="2"/>
        <v>9.2999999999999992E-3</v>
      </c>
      <c r="I17">
        <f t="shared" si="3"/>
        <v>0.32129899999999995</v>
      </c>
      <c r="J17">
        <v>1.1200000000000001</v>
      </c>
      <c r="K17" s="2">
        <f t="shared" si="4"/>
        <v>2.8687410714285706</v>
      </c>
    </row>
    <row r="18" spans="1:12" x14ac:dyDescent="0.25">
      <c r="A18" t="s">
        <v>28</v>
      </c>
      <c r="B18">
        <v>1.41E-2</v>
      </c>
      <c r="C18">
        <v>4.9399999999999999E-2</v>
      </c>
      <c r="D18">
        <v>3.0200000000000001E-2</v>
      </c>
      <c r="E18">
        <v>2.6100000000000002E-2</v>
      </c>
      <c r="F18">
        <f t="shared" si="0"/>
        <v>3.5299999999999998E-2</v>
      </c>
      <c r="G18">
        <f t="shared" si="1"/>
        <v>1.6100000000000003E-2</v>
      </c>
      <c r="H18">
        <f t="shared" si="2"/>
        <v>1.2000000000000002E-2</v>
      </c>
      <c r="I18">
        <f t="shared" si="3"/>
        <v>0.39255099999999998</v>
      </c>
      <c r="J18">
        <v>0.48</v>
      </c>
      <c r="K18" s="2">
        <f t="shared" si="4"/>
        <v>8.1781458333333337</v>
      </c>
      <c r="L18">
        <v>8.1999999999999993</v>
      </c>
    </row>
    <row r="19" spans="1:12" x14ac:dyDescent="0.25">
      <c r="B19">
        <v>1.1900000000000001E-2</v>
      </c>
      <c r="C19">
        <v>4.7399999999999998E-2</v>
      </c>
      <c r="D19">
        <v>2.8500000000000001E-2</v>
      </c>
      <c r="E19">
        <v>2.4199999999999999E-2</v>
      </c>
      <c r="F19">
        <f t="shared" si="0"/>
        <v>3.5499999999999997E-2</v>
      </c>
      <c r="G19">
        <f t="shared" si="1"/>
        <v>1.66E-2</v>
      </c>
      <c r="H19">
        <f t="shared" si="2"/>
        <v>1.2299999999999998E-2</v>
      </c>
      <c r="I19">
        <f t="shared" si="3"/>
        <v>0.39412700000000001</v>
      </c>
      <c r="J19">
        <v>0.48</v>
      </c>
      <c r="K19" s="2">
        <f t="shared" si="4"/>
        <v>8.210979166666668</v>
      </c>
      <c r="L19">
        <v>5.39</v>
      </c>
    </row>
    <row r="20" spans="1:12" x14ac:dyDescent="0.25">
      <c r="A20" t="s">
        <v>8</v>
      </c>
      <c r="B20">
        <v>1.09E-2</v>
      </c>
      <c r="C20">
        <v>3.5900000000000001E-2</v>
      </c>
      <c r="D20">
        <v>2.1499999999999998E-2</v>
      </c>
      <c r="E20">
        <v>1.8700000000000001E-2</v>
      </c>
      <c r="F20">
        <f t="shared" si="0"/>
        <v>2.5000000000000001E-2</v>
      </c>
      <c r="G20">
        <f t="shared" si="1"/>
        <v>1.0599999999999998E-2</v>
      </c>
      <c r="H20">
        <f t="shared" si="2"/>
        <v>7.8000000000000014E-3</v>
      </c>
      <c r="I20">
        <f t="shared" si="3"/>
        <v>0.27930199999999999</v>
      </c>
      <c r="J20">
        <v>0.52</v>
      </c>
      <c r="K20" s="2">
        <f t="shared" si="4"/>
        <v>5.3711923076923069</v>
      </c>
    </row>
    <row r="21" spans="1:12" x14ac:dyDescent="0.25">
      <c r="B21">
        <v>1.0800000000000001E-2</v>
      </c>
      <c r="C21">
        <v>3.5900000000000001E-2</v>
      </c>
      <c r="D21">
        <v>2.1299999999999999E-2</v>
      </c>
      <c r="E21">
        <v>1.83E-2</v>
      </c>
      <c r="F21">
        <f t="shared" si="0"/>
        <v>2.5100000000000001E-2</v>
      </c>
      <c r="G21">
        <f t="shared" si="1"/>
        <v>1.0499999999999999E-2</v>
      </c>
      <c r="H21">
        <f t="shared" si="2"/>
        <v>7.4999999999999997E-3</v>
      </c>
      <c r="I21">
        <f t="shared" si="3"/>
        <v>0.280665</v>
      </c>
      <c r="J21">
        <v>0.52</v>
      </c>
      <c r="K21" s="2">
        <f t="shared" si="4"/>
        <v>5.3974038461538454</v>
      </c>
    </row>
    <row r="22" spans="1:12" x14ac:dyDescent="0.25">
      <c r="A22" t="s">
        <v>9</v>
      </c>
      <c r="B22">
        <v>2.3E-3</v>
      </c>
      <c r="C22">
        <v>1.89E-2</v>
      </c>
      <c r="D22">
        <v>1.12E-2</v>
      </c>
      <c r="E22">
        <v>8.0000000000000002E-3</v>
      </c>
      <c r="F22">
        <f>C22-B22</f>
        <v>1.66E-2</v>
      </c>
      <c r="G22">
        <f>D22-B22</f>
        <v>8.8999999999999999E-3</v>
      </c>
      <c r="H22">
        <f>E22-B22</f>
        <v>5.7000000000000002E-3</v>
      </c>
      <c r="I22">
        <f>11.85*F22-1.54*G22-0.08*H22</f>
        <v>0.18254799999999999</v>
      </c>
      <c r="J22">
        <v>1.18</v>
      </c>
      <c r="K22" s="2">
        <f>I22*10/J22</f>
        <v>1.5470169491525423</v>
      </c>
    </row>
    <row r="23" spans="1:12" x14ac:dyDescent="0.25">
      <c r="B23">
        <v>3.5000000000000001E-3</v>
      </c>
      <c r="C23">
        <v>1.9699999999999999E-2</v>
      </c>
      <c r="D23">
        <v>1.1900000000000001E-2</v>
      </c>
      <c r="E23">
        <v>8.6E-3</v>
      </c>
      <c r="F23">
        <f>C23-B23</f>
        <v>1.6199999999999999E-2</v>
      </c>
      <c r="G23">
        <f>D23-B23</f>
        <v>8.4000000000000012E-3</v>
      </c>
      <c r="H23">
        <f>E23-B23</f>
        <v>5.1000000000000004E-3</v>
      </c>
      <c r="I23">
        <f>11.85*F23-1.54*G23-0.08*H23</f>
        <v>0.17862599999999998</v>
      </c>
      <c r="J23">
        <v>1.18</v>
      </c>
      <c r="K23" s="2">
        <f>I23*10/J23</f>
        <v>1.5137796610169489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2" sqref="G2:G11"/>
    </sheetView>
  </sheetViews>
  <sheetFormatPr defaultRowHeight="15" x14ac:dyDescent="0.25"/>
  <cols>
    <col min="2" max="2" width="13.42578125" customWidth="1"/>
  </cols>
  <sheetData>
    <row r="1" spans="1:7" x14ac:dyDescent="0.25">
      <c r="A1" t="s">
        <v>29</v>
      </c>
      <c r="B1" t="s">
        <v>32</v>
      </c>
      <c r="C1" t="s">
        <v>33</v>
      </c>
      <c r="D1" t="s">
        <v>34</v>
      </c>
      <c r="E1" t="s">
        <v>21</v>
      </c>
    </row>
    <row r="2" spans="1:7" x14ac:dyDescent="0.25">
      <c r="A2" t="s">
        <v>30</v>
      </c>
      <c r="B2">
        <v>2.4E-2</v>
      </c>
      <c r="C2">
        <v>2.4E-2</v>
      </c>
      <c r="D2">
        <f>C2-$B$2</f>
        <v>0</v>
      </c>
      <c r="E2">
        <f>D2*$D$12</f>
        <v>0</v>
      </c>
      <c r="G2" s="2">
        <f>D4*$D$12</f>
        <v>1.9338248847926263</v>
      </c>
    </row>
    <row r="3" spans="1:7" x14ac:dyDescent="0.25">
      <c r="A3" t="s">
        <v>31</v>
      </c>
      <c r="B3">
        <v>5.38</v>
      </c>
      <c r="C3">
        <v>0.24099999999999999</v>
      </c>
      <c r="D3">
        <f t="shared" ref="D3:D6" si="0">C3-$B$2</f>
        <v>0.217</v>
      </c>
      <c r="E3">
        <f>D3*$D$12</f>
        <v>5.38</v>
      </c>
      <c r="G3" s="2">
        <f>D17*$C$25</f>
        <v>1.8559825327510915</v>
      </c>
    </row>
    <row r="4" spans="1:7" x14ac:dyDescent="0.25">
      <c r="A4">
        <v>81</v>
      </c>
      <c r="C4">
        <v>0.10199999999999999</v>
      </c>
      <c r="D4">
        <f t="shared" si="0"/>
        <v>7.7999999999999986E-2</v>
      </c>
      <c r="G4" s="2">
        <f>D18*$C$25</f>
        <v>4.0643668122270737</v>
      </c>
    </row>
    <row r="5" spans="1:7" x14ac:dyDescent="0.25">
      <c r="A5">
        <v>84</v>
      </c>
      <c r="C5">
        <v>0.28599999999999998</v>
      </c>
      <c r="D5">
        <f t="shared" si="0"/>
        <v>0.26199999999999996</v>
      </c>
      <c r="G5" s="2">
        <f>D5*$D$12</f>
        <v>6.4956682027649757</v>
      </c>
    </row>
    <row r="6" spans="1:7" x14ac:dyDescent="0.25">
      <c r="A6">
        <v>84</v>
      </c>
      <c r="B6" t="s">
        <v>35</v>
      </c>
      <c r="C6">
        <v>6.0999999999999999E-2</v>
      </c>
      <c r="D6">
        <f t="shared" si="0"/>
        <v>3.6999999999999998E-2</v>
      </c>
      <c r="E6" s="2">
        <f>D6*$D$12</f>
        <v>0.91732718894009213</v>
      </c>
      <c r="G6" s="2">
        <f>D19*$C$25</f>
        <v>0.82227074235807862</v>
      </c>
    </row>
    <row r="7" spans="1:7" x14ac:dyDescent="0.25">
      <c r="D7">
        <v>0.28199999999999997</v>
      </c>
      <c r="E7" s="2">
        <f t="shared" ref="E7" si="1">D7*$D$12</f>
        <v>6.9915207373271882</v>
      </c>
      <c r="G7" s="2">
        <f>4.629*E21</f>
        <v>8.2650896069868978</v>
      </c>
    </row>
    <row r="8" spans="1:7" x14ac:dyDescent="0.25">
      <c r="A8">
        <v>87</v>
      </c>
      <c r="C8">
        <v>0.1</v>
      </c>
      <c r="D8">
        <f>C8-$B$2</f>
        <v>7.6000000000000012E-2</v>
      </c>
      <c r="G8" s="2">
        <f>D8*$D$12</f>
        <v>1.8842396313364058</v>
      </c>
    </row>
    <row r="9" spans="1:7" x14ac:dyDescent="0.25">
      <c r="A9">
        <v>810</v>
      </c>
      <c r="C9">
        <v>0.10299999999999999</v>
      </c>
      <c r="D9">
        <f>C9-$B$2</f>
        <v>7.8999999999999987E-2</v>
      </c>
      <c r="G9" s="2">
        <f>E22*11.88</f>
        <v>13.955109170305677</v>
      </c>
    </row>
    <row r="10" spans="1:7" x14ac:dyDescent="0.25">
      <c r="G10" s="2">
        <f>E23*11.88</f>
        <v>31.538546724890825</v>
      </c>
    </row>
    <row r="11" spans="1:7" x14ac:dyDescent="0.25">
      <c r="G11" s="2">
        <f>D9*$D$12</f>
        <v>1.9586175115207369</v>
      </c>
    </row>
    <row r="12" spans="1:7" x14ac:dyDescent="0.25">
      <c r="C12" t="s">
        <v>36</v>
      </c>
      <c r="D12">
        <f>B3/D3</f>
        <v>24.792626728110598</v>
      </c>
    </row>
    <row r="14" spans="1:7" x14ac:dyDescent="0.25">
      <c r="A14" t="s">
        <v>37</v>
      </c>
    </row>
    <row r="15" spans="1:7" x14ac:dyDescent="0.25">
      <c r="B15">
        <v>2.8000000000000001E-2</v>
      </c>
      <c r="C15">
        <v>2.8000000000000001E-2</v>
      </c>
      <c r="D15">
        <f>C15-$B$15</f>
        <v>0</v>
      </c>
      <c r="E15">
        <f>D15*$C$25</f>
        <v>0</v>
      </c>
    </row>
    <row r="16" spans="1:7" x14ac:dyDescent="0.25">
      <c r="A16" t="s">
        <v>38</v>
      </c>
      <c r="C16">
        <v>0.25700000000000001</v>
      </c>
      <c r="D16">
        <f t="shared" ref="D16:D23" si="2">C16-$B$15</f>
        <v>0.22900000000000001</v>
      </c>
      <c r="E16">
        <f t="shared" ref="E16:E23" si="3">D16*$C$25</f>
        <v>5.38</v>
      </c>
    </row>
    <row r="17" spans="1:6" x14ac:dyDescent="0.25">
      <c r="A17">
        <v>82</v>
      </c>
      <c r="C17">
        <v>0.107</v>
      </c>
      <c r="D17">
        <f t="shared" si="2"/>
        <v>7.9000000000000001E-2</v>
      </c>
    </row>
    <row r="18" spans="1:6" x14ac:dyDescent="0.25">
      <c r="A18">
        <v>83</v>
      </c>
      <c r="C18">
        <v>0.20100000000000001</v>
      </c>
      <c r="D18">
        <f t="shared" si="2"/>
        <v>0.17300000000000001</v>
      </c>
    </row>
    <row r="19" spans="1:6" x14ac:dyDescent="0.25">
      <c r="A19">
        <v>85</v>
      </c>
      <c r="C19">
        <v>6.3E-2</v>
      </c>
      <c r="D19">
        <f t="shared" si="2"/>
        <v>3.5000000000000003E-2</v>
      </c>
    </row>
    <row r="20" spans="1:6" x14ac:dyDescent="0.25">
      <c r="A20">
        <v>86</v>
      </c>
      <c r="B20" t="s">
        <v>39</v>
      </c>
      <c r="C20">
        <v>0.248</v>
      </c>
      <c r="D20">
        <f t="shared" si="2"/>
        <v>0.22</v>
      </c>
      <c r="E20">
        <f t="shared" si="3"/>
        <v>5.168558951965065</v>
      </c>
      <c r="F20">
        <f>E20*2</f>
        <v>10.33711790393013</v>
      </c>
    </row>
    <row r="21" spans="1:6" x14ac:dyDescent="0.25">
      <c r="A21">
        <v>86</v>
      </c>
      <c r="B21" t="s">
        <v>40</v>
      </c>
      <c r="C21">
        <v>0.104</v>
      </c>
      <c r="D21">
        <f t="shared" si="2"/>
        <v>7.5999999999999998E-2</v>
      </c>
      <c r="E21">
        <f t="shared" si="3"/>
        <v>1.7855021834061133</v>
      </c>
    </row>
    <row r="22" spans="1:6" x14ac:dyDescent="0.25">
      <c r="A22">
        <v>88</v>
      </c>
      <c r="B22" t="s">
        <v>41</v>
      </c>
      <c r="C22">
        <v>7.8E-2</v>
      </c>
      <c r="D22">
        <f t="shared" si="2"/>
        <v>0.05</v>
      </c>
      <c r="E22">
        <f t="shared" si="3"/>
        <v>1.1746724890829694</v>
      </c>
    </row>
    <row r="23" spans="1:6" x14ac:dyDescent="0.25">
      <c r="A23">
        <v>89</v>
      </c>
      <c r="B23" t="s">
        <v>42</v>
      </c>
      <c r="C23">
        <v>0.14099999999999999</v>
      </c>
      <c r="D23">
        <f t="shared" si="2"/>
        <v>0.11299999999999999</v>
      </c>
      <c r="E23">
        <f t="shared" si="3"/>
        <v>2.6547598253275102</v>
      </c>
    </row>
    <row r="25" spans="1:6" x14ac:dyDescent="0.25">
      <c r="B25" t="s">
        <v>36</v>
      </c>
      <c r="C25">
        <f>5.38/D16</f>
        <v>23.493449781659386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SRF2</vt:lpstr>
      <vt:lpstr>SRF1</vt:lpstr>
      <vt:lpstr>DRP</vt:lpstr>
      <vt:lpstr>chloroa</vt:lpstr>
      <vt:lpstr>NNNa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2015-02-11T03:36:49Z</dcterms:created>
  <dcterms:modified xsi:type="dcterms:W3CDTF">2017-09-12T21:36:25Z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OTAGO663248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1373565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https://webcontrib.otago.ac.nz/cs/idcplg?IdcService=DESKTOP_DOC_INFO&amp;dDocName=OTAGO663248&amp;dID=1373565&amp;ClientControlled=DocMan,taskpane&amp;coreContentOnly=1</vt:lpwstr>
  </property>
</Properties>
</file>