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chloro a" sheetId="4" r:id="rId3"/>
    <sheet name="DRP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4" l="1"/>
  <c r="M10" i="4"/>
  <c r="M9" i="4"/>
  <c r="M8" i="4"/>
  <c r="M7" i="4"/>
  <c r="M6" i="4"/>
  <c r="M5" i="4"/>
  <c r="M4" i="4"/>
  <c r="M3" i="4"/>
  <c r="M2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I11" i="4" s="1"/>
  <c r="K11" i="4" s="1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22" i="4" l="1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0" i="4"/>
  <c r="K10" i="4" s="1"/>
  <c r="I9" i="4"/>
  <c r="K9" i="4" s="1"/>
  <c r="I8" i="4"/>
  <c r="K8" i="4" s="1"/>
  <c r="I7" i="4"/>
  <c r="K7" i="4" s="1"/>
  <c r="I6" i="4"/>
  <c r="K6" i="4" s="1"/>
  <c r="I5" i="4"/>
  <c r="K5" i="4" s="1"/>
  <c r="I4" i="4"/>
  <c r="K4" i="4" s="1"/>
  <c r="I3" i="4"/>
  <c r="K3" i="4" s="1"/>
  <c r="I2" i="4"/>
  <c r="K2" i="4" s="1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16" i="3"/>
  <c r="D15" i="3"/>
  <c r="C21" i="3"/>
  <c r="C20" i="3"/>
  <c r="C19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3" i="2"/>
  <c r="D14" i="2"/>
  <c r="D5" i="2"/>
  <c r="H11" i="2" l="1"/>
  <c r="H7" i="2"/>
  <c r="F9" i="2"/>
  <c r="H10" i="2"/>
  <c r="H6" i="2"/>
  <c r="F8" i="2"/>
  <c r="H9" i="2"/>
  <c r="F11" i="2"/>
  <c r="F7" i="2"/>
  <c r="H8" i="2"/>
  <c r="F10" i="2"/>
  <c r="F6" i="2"/>
  <c r="D11" i="2"/>
  <c r="F5" i="2"/>
  <c r="F4" i="2"/>
  <c r="F3" i="2"/>
  <c r="F2" i="2"/>
  <c r="D8" i="2"/>
  <c r="D6" i="2"/>
  <c r="D9" i="2"/>
  <c r="D4" i="2"/>
  <c r="D7" i="2"/>
  <c r="D10" i="2"/>
</calcChain>
</file>

<file path=xl/sharedStrings.xml><?xml version="1.0" encoding="utf-8"?>
<sst xmlns="http://schemas.openxmlformats.org/spreadsheetml/2006/main" count="131" uniqueCount="90">
  <si>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</si>
  <si>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</si>
  <si>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</si>
  <si>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</si>
  <si>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</si>
  <si>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</si>
  <si>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</si>
  <si>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</si>
  <si>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</si>
  <si>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</si>
  <si>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</si>
  <si>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temp</t>
  </si>
  <si>
    <t>sal</t>
  </si>
  <si>
    <t>cond</t>
  </si>
  <si>
    <t>DO mg/L</t>
  </si>
  <si>
    <t>DO %</t>
  </si>
  <si>
    <t>pH</t>
  </si>
  <si>
    <t>turb</t>
  </si>
  <si>
    <t>_</t>
  </si>
  <si>
    <t>YSI 85</t>
  </si>
  <si>
    <t>pro2030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</si>
  <si>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</si>
  <si>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</si>
  <si>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</si>
  <si>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</si>
  <si>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</si>
  <si>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</si>
  <si>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</si>
  <si>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</si>
  <si>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</si>
  <si>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</si>
  <si>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</si>
  <si>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</si>
  <si>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</si>
  <si>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new st1</t>
  </si>
  <si>
    <t>new st2</t>
  </si>
  <si>
    <t>site</t>
  </si>
  <si>
    <t>E750</t>
  </si>
  <si>
    <t>E664</t>
  </si>
  <si>
    <t>E647</t>
  </si>
  <si>
    <t>E630</t>
  </si>
  <si>
    <t>Ecprr</t>
  </si>
  <si>
    <t>Ca</t>
  </si>
  <si>
    <t>Vol</t>
  </si>
  <si>
    <t>[chloroa]</t>
  </si>
  <si>
    <t>weather</t>
  </si>
  <si>
    <t>tide and time</t>
  </si>
  <si>
    <t>unusual</t>
  </si>
  <si>
    <t>surface</t>
  </si>
  <si>
    <t>colour</t>
  </si>
  <si>
    <t>8oC,SW slight wind,90%ccv</t>
  </si>
  <si>
    <t>943, flooding, close to HW</t>
  </si>
  <si>
    <t>shags on green structure</t>
  </si>
  <si>
    <t>fast moving</t>
  </si>
  <si>
    <t>clear/green/grey</t>
  </si>
  <si>
    <t>9oC,SE sl breeze, 75% ccv</t>
  </si>
  <si>
    <t>1007, coming in</t>
  </si>
  <si>
    <t>seagulls, seaweed, bird poo.</t>
  </si>
  <si>
    <t>sl ripples</t>
  </si>
  <si>
    <t>green/teal</t>
  </si>
  <si>
    <t>9oC, slight S,75% ccv</t>
  </si>
  <si>
    <t>1030, tide coming in</t>
  </si>
  <si>
    <t>dead octopus, some rubbish</t>
  </si>
  <si>
    <t>green/grey</t>
  </si>
  <si>
    <t>10-15oC,Northerly,0-5k/h,95-98%ccv</t>
  </si>
  <si>
    <t>1145, very high, slack water</t>
  </si>
  <si>
    <t>No discharges/smoke, clear shores</t>
  </si>
  <si>
    <t>small ripples</t>
  </si>
  <si>
    <t>v green</t>
  </si>
  <si>
    <t>10-14oC, N 0-5k/h, 100% ccv</t>
  </si>
  <si>
    <t>1200,very high tide</t>
  </si>
  <si>
    <t>lot of leaf litter, various plastic bags</t>
  </si>
  <si>
    <t>line of leaf litter passed by</t>
  </si>
  <si>
    <t>low ripples, no white caps</t>
  </si>
  <si>
    <t>green</t>
  </si>
  <si>
    <t>light breezeE, 80-85% ccv</t>
  </si>
  <si>
    <t>935, HW, ebbing</t>
  </si>
  <si>
    <t>ripples</t>
  </si>
  <si>
    <t>Looks green/grey</t>
  </si>
  <si>
    <t>7.7oC,No wind,moderate ccv</t>
  </si>
  <si>
    <t>1009, low water</t>
  </si>
  <si>
    <t>Litter on rocks</t>
  </si>
  <si>
    <t>water calm, foam on surface</t>
  </si>
  <si>
    <t>no</t>
  </si>
  <si>
    <t>sl wind, 90% ccv</t>
  </si>
  <si>
    <t>1042,High tide</t>
  </si>
  <si>
    <t>water flow fast</t>
  </si>
  <si>
    <t>No</t>
  </si>
  <si>
    <t>cond adj</t>
  </si>
  <si>
    <t>cod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</si>
</sst>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calcChain.xml" Type="http://schemas.openxmlformats.org/officeDocument/2006/relationships/calcChain" Id="rId8"></Relationship><Relationship Target="worksheets/sheet3.xml" Type="http://schemas.openxmlformats.org/officeDocument/2006/relationships/worksheet" Id="rId3"></Relationship><Relationship Target="sharedStrings.xml" Type="http://schemas.openxmlformats.org/officeDocument/2006/relationships/sharedString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styles.xml" Type="http://schemas.openxmlformats.org/officeDocument/2006/relationships/styles" Id="rId6"></Relationship><Relationship Target="theme/theme1.xml" Type="http://schemas.openxmlformats.org/officeDocument/2006/relationships/theme" Id="rId5"></Relationship><Relationship Target="worksheets/sheet4.xml" Type="http://schemas.openxmlformats.org/officeDocument/2006/relationships/worksheet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2" sqref="A2:XFD2"/>
    </sheetView>
  </sheetViews>
  <sheetFormatPr defaultRowHeight="15" x14ac:dyDescent="0.25"/>
  <sheetData>
    <row r="1" spans="1:16" x14ac:dyDescent="0.25">
      <c r="A1" t="s">
        <v>0</v>
      </c>
      <c r="B1" t="s">
        <v>11</v>
      </c>
      <c r="C1" t="s">
        <v>12</v>
      </c>
      <c r="D1" s="1" t="s">
        <v>21</v>
      </c>
      <c r="E1" t="s">
        <v>13</v>
      </c>
      <c r="F1" t="s">
        <v>88</v>
      </c>
      <c r="G1" t="s">
        <v>13</v>
      </c>
      <c r="H1" t="s">
        <v>89</v>
      </c>
      <c r="I1" t="s">
        <v>14</v>
      </c>
      <c r="J1" t="s">
        <v>15</v>
      </c>
      <c r="K1" t="s">
        <v>16</v>
      </c>
      <c r="L1" t="s">
        <v>17</v>
      </c>
      <c r="M1" t="s">
        <v>22</v>
      </c>
      <c r="N1" t="s">
        <v>23</v>
      </c>
      <c r="O1" t="s">
        <v>24</v>
      </c>
      <c r="P1" t="s">
        <v>25</v>
      </c>
    </row>
    <row r="2" spans="1:16" x14ac:dyDescent="0.25">
      <c r="A2" t="s">
        <v>1</v>
      </c>
      <c r="B2" s="3">
        <v>8.3000000000000007</v>
      </c>
      <c r="C2" s="3">
        <v>30.2</v>
      </c>
      <c r="D2" s="2">
        <v>34.236835016835023</v>
      </c>
      <c r="E2" s="3">
        <v>32</v>
      </c>
      <c r="F2" s="3">
        <f>E2*$D$14</f>
        <v>36.277441077441082</v>
      </c>
      <c r="G2" s="3" t="s">
        <v>18</v>
      </c>
      <c r="H2" s="3" t="s">
        <v>18</v>
      </c>
      <c r="I2" s="3">
        <v>8.99</v>
      </c>
      <c r="J2" s="3">
        <v>93.2</v>
      </c>
      <c r="K2" s="3">
        <v>8.2100000000000009</v>
      </c>
      <c r="L2" s="3">
        <v>3.58</v>
      </c>
      <c r="M2" s="3">
        <v>0.58022151898734164</v>
      </c>
      <c r="N2" s="3">
        <v>5.56</v>
      </c>
      <c r="O2" s="3">
        <v>0.52784991268618386</v>
      </c>
      <c r="P2" s="3">
        <v>0</v>
      </c>
    </row>
    <row r="3" spans="1:16" x14ac:dyDescent="0.25">
      <c r="A3" t="s">
        <v>2</v>
      </c>
      <c r="B3" s="3"/>
      <c r="C3" s="3"/>
      <c r="D3" s="2"/>
      <c r="E3" s="3"/>
      <c r="F3" s="3">
        <f>E3*$D$14</f>
        <v>0</v>
      </c>
      <c r="G3" s="3"/>
      <c r="H3" s="3" t="s">
        <v>18</v>
      </c>
      <c r="I3" s="3"/>
      <c r="J3" s="3"/>
      <c r="K3" s="3">
        <v>8.19</v>
      </c>
      <c r="L3" s="3">
        <v>1.58</v>
      </c>
      <c r="M3" s="3">
        <v>0.71160810810810826</v>
      </c>
      <c r="N3" s="3">
        <v>7.45</v>
      </c>
      <c r="O3" s="3">
        <v>0.48244346858414655</v>
      </c>
      <c r="P3" s="3">
        <v>0</v>
      </c>
    </row>
    <row r="4" spans="1:16" x14ac:dyDescent="0.25">
      <c r="A4" t="s">
        <v>3</v>
      </c>
      <c r="B4" s="3">
        <v>7.3</v>
      </c>
      <c r="C4" s="3">
        <v>29.9</v>
      </c>
      <c r="D4" s="2">
        <f>C4*D14</f>
        <v>33.896734006734007</v>
      </c>
      <c r="E4" s="3">
        <v>30.85</v>
      </c>
      <c r="F4" s="3">
        <f>E4*$D$14</f>
        <v>34.973720538720542</v>
      </c>
      <c r="G4" s="3" t="s">
        <v>18</v>
      </c>
      <c r="H4" s="3" t="s">
        <v>18</v>
      </c>
      <c r="I4" s="3">
        <v>9.2899999999999991</v>
      </c>
      <c r="J4" s="3">
        <v>93.6</v>
      </c>
      <c r="K4" s="3">
        <v>8.24</v>
      </c>
      <c r="L4" s="3">
        <v>3.07</v>
      </c>
      <c r="M4" s="3">
        <v>0.8930970588235293</v>
      </c>
      <c r="N4" s="3">
        <v>4.1100000000000003</v>
      </c>
      <c r="O4" s="3">
        <v>0.42568541345659994</v>
      </c>
      <c r="P4" s="3">
        <v>3</v>
      </c>
    </row>
    <row r="5" spans="1:16" x14ac:dyDescent="0.25">
      <c r="A5" t="s">
        <v>4</v>
      </c>
      <c r="B5" s="3">
        <v>6.8</v>
      </c>
      <c r="C5" s="3">
        <v>29.9</v>
      </c>
      <c r="D5" s="2">
        <f>C5*D14</f>
        <v>33.896734006734007</v>
      </c>
      <c r="E5" s="3">
        <v>30.44</v>
      </c>
      <c r="F5" s="3">
        <f>E5*$D$14</f>
        <v>34.508915824915832</v>
      </c>
      <c r="G5" s="3" t="s">
        <v>18</v>
      </c>
      <c r="H5" s="3" t="s">
        <v>18</v>
      </c>
      <c r="I5" s="3">
        <v>9.0299999999999994</v>
      </c>
      <c r="J5" s="3">
        <v>90.2</v>
      </c>
      <c r="K5" s="3">
        <v>8.19</v>
      </c>
      <c r="L5" s="3">
        <v>2.48</v>
      </c>
      <c r="M5" s="3">
        <v>1.0518511904761905</v>
      </c>
      <c r="N5" s="3">
        <v>3.69</v>
      </c>
      <c r="O5" s="3">
        <v>0.42000960794384529</v>
      </c>
      <c r="P5" s="3">
        <v>3</v>
      </c>
    </row>
    <row r="6" spans="1:16" x14ac:dyDescent="0.25">
      <c r="A6" t="s">
        <v>5</v>
      </c>
      <c r="B6" s="3">
        <v>6.7</v>
      </c>
      <c r="C6" s="3">
        <v>32.1</v>
      </c>
      <c r="D6" s="2">
        <f>C6*D13</f>
        <v>33.461517027863785</v>
      </c>
      <c r="E6" s="3">
        <v>32.31</v>
      </c>
      <c r="F6" s="3">
        <f t="shared" ref="F6:F11" si="0">E6*$D$13</f>
        <v>33.680424148606818</v>
      </c>
      <c r="G6" s="3">
        <v>49.81</v>
      </c>
      <c r="H6" s="3">
        <f t="shared" ref="H6:H11" si="1">G6*$D$13</f>
        <v>51.922684210526327</v>
      </c>
      <c r="I6" s="3">
        <v>8.94</v>
      </c>
      <c r="J6" s="3">
        <v>92.2</v>
      </c>
      <c r="K6" s="3">
        <v>8.23</v>
      </c>
      <c r="L6" s="3">
        <v>5.65</v>
      </c>
      <c r="M6" s="3">
        <v>1.1383106060606059</v>
      </c>
      <c r="N6" s="3">
        <v>4.09</v>
      </c>
      <c r="O6" s="3">
        <v>0.99894177024482111</v>
      </c>
      <c r="P6" s="3">
        <v>0</v>
      </c>
    </row>
    <row r="7" spans="1:16" x14ac:dyDescent="0.25">
      <c r="A7" t="s">
        <v>6</v>
      </c>
      <c r="B7" s="3">
        <v>6.8</v>
      </c>
      <c r="C7" s="3">
        <v>32.1</v>
      </c>
      <c r="D7" s="2">
        <f>C7*D13</f>
        <v>33.461517027863785</v>
      </c>
      <c r="E7" s="3">
        <v>32.380000000000003</v>
      </c>
      <c r="F7" s="3">
        <f t="shared" si="0"/>
        <v>33.753393188854496</v>
      </c>
      <c r="G7" s="3">
        <v>49.73</v>
      </c>
      <c r="H7" s="3">
        <f t="shared" si="1"/>
        <v>51.839291021671833</v>
      </c>
      <c r="I7" s="3">
        <v>9.6300000000000008</v>
      </c>
      <c r="J7" s="3">
        <v>96.5</v>
      </c>
      <c r="K7" s="3">
        <v>8.3000000000000007</v>
      </c>
      <c r="L7" s="3">
        <v>3.32</v>
      </c>
      <c r="M7" s="3">
        <v>1.0038676470588235</v>
      </c>
      <c r="N7" s="3">
        <v>4.09</v>
      </c>
      <c r="O7" s="3">
        <v>1.0784030474233863</v>
      </c>
      <c r="P7" s="3">
        <v>19</v>
      </c>
    </row>
    <row r="8" spans="1:16" x14ac:dyDescent="0.25">
      <c r="A8" t="s">
        <v>7</v>
      </c>
      <c r="B8" s="3">
        <v>6.1</v>
      </c>
      <c r="C8" s="3">
        <v>32.1</v>
      </c>
      <c r="D8" s="2">
        <f>C8*D13</f>
        <v>33.461517027863785</v>
      </c>
      <c r="E8" s="3">
        <v>31.8</v>
      </c>
      <c r="F8" s="3">
        <f t="shared" si="0"/>
        <v>33.148792569659449</v>
      </c>
      <c r="G8" s="3">
        <v>49.9</v>
      </c>
      <c r="H8" s="3">
        <f t="shared" si="1"/>
        <v>52.016501547987623</v>
      </c>
      <c r="I8" s="3">
        <v>8.83</v>
      </c>
      <c r="J8" s="3">
        <v>88</v>
      </c>
      <c r="K8" s="3">
        <v>8.1999999999999993</v>
      </c>
      <c r="L8" s="3">
        <v>10.4</v>
      </c>
      <c r="M8" s="3">
        <v>1.7993480392156864</v>
      </c>
      <c r="N8" s="3">
        <v>2.93</v>
      </c>
      <c r="O8" s="3">
        <v>0.31784510871426119</v>
      </c>
      <c r="P8" s="3">
        <v>2</v>
      </c>
    </row>
    <row r="9" spans="1:16" x14ac:dyDescent="0.25">
      <c r="A9" t="s">
        <v>8</v>
      </c>
      <c r="B9" s="3">
        <v>5.0999999999999996</v>
      </c>
      <c r="C9" s="3">
        <v>0.1</v>
      </c>
      <c r="D9" s="2">
        <f>C9*D13</f>
        <v>0.10424148606811148</v>
      </c>
      <c r="E9" s="3">
        <v>0.16600000000000001</v>
      </c>
      <c r="F9" s="3">
        <f t="shared" si="0"/>
        <v>0.17304086687306505</v>
      </c>
      <c r="G9" s="3">
        <v>0.26700000000000002</v>
      </c>
      <c r="H9" s="3">
        <f t="shared" si="1"/>
        <v>0.27832476780185766</v>
      </c>
      <c r="I9" s="3">
        <v>11.94</v>
      </c>
      <c r="J9" s="3">
        <v>94.6</v>
      </c>
      <c r="K9" s="3">
        <v>8.18</v>
      </c>
      <c r="L9" s="3">
        <v>9.67</v>
      </c>
      <c r="M9" s="3">
        <v>2.0597103174603175</v>
      </c>
      <c r="N9" s="3">
        <v>76.41</v>
      </c>
      <c r="O9" s="3">
        <v>0.6356902174285225</v>
      </c>
      <c r="P9" s="3">
        <v>20</v>
      </c>
    </row>
    <row r="10" spans="1:16" x14ac:dyDescent="0.25">
      <c r="A10" t="s">
        <v>9</v>
      </c>
      <c r="B10" s="3">
        <v>5.6</v>
      </c>
      <c r="C10" s="3">
        <v>27.3</v>
      </c>
      <c r="D10" s="2">
        <f>C10*D13</f>
        <v>28.457925696594433</v>
      </c>
      <c r="E10" s="3">
        <v>23.99</v>
      </c>
      <c r="F10" s="3">
        <f t="shared" si="0"/>
        <v>25.007532507739942</v>
      </c>
      <c r="G10" s="3">
        <v>44.31</v>
      </c>
      <c r="H10" s="3">
        <f t="shared" si="1"/>
        <v>46.189402476780195</v>
      </c>
      <c r="I10" s="3">
        <v>8.07</v>
      </c>
      <c r="J10" s="3">
        <v>76.5</v>
      </c>
      <c r="K10" s="3">
        <v>8.16</v>
      </c>
      <c r="L10" s="3">
        <v>11.8</v>
      </c>
      <c r="M10" s="3">
        <v>1.4072357142857141</v>
      </c>
      <c r="N10" s="3">
        <v>61.43</v>
      </c>
      <c r="O10" s="3">
        <v>3.1898026981681218</v>
      </c>
      <c r="P10" s="3">
        <v>10</v>
      </c>
    </row>
    <row r="11" spans="1:16" x14ac:dyDescent="0.25">
      <c r="A11" t="s">
        <v>10</v>
      </c>
      <c r="B11" s="3">
        <v>6</v>
      </c>
      <c r="C11" s="3">
        <v>31.5</v>
      </c>
      <c r="D11" s="2">
        <f>C11*D13</f>
        <v>32.836068111455113</v>
      </c>
      <c r="E11" s="3">
        <v>31.13</v>
      </c>
      <c r="F11" s="3">
        <f t="shared" si="0"/>
        <v>32.450374613003099</v>
      </c>
      <c r="G11" s="3">
        <v>49.21</v>
      </c>
      <c r="H11" s="3">
        <f t="shared" si="1"/>
        <v>51.297235294117662</v>
      </c>
      <c r="I11" s="3">
        <v>9.32</v>
      </c>
      <c r="J11" s="3">
        <v>91.8</v>
      </c>
      <c r="K11" s="3">
        <v>8.2899999999999991</v>
      </c>
      <c r="L11" s="3">
        <v>2.0099999999999998</v>
      </c>
      <c r="M11" s="3">
        <v>0.84789436619718317</v>
      </c>
      <c r="N11" s="3">
        <v>1.65</v>
      </c>
      <c r="O11" s="3">
        <v>2.4349205649717511</v>
      </c>
      <c r="P11" s="3">
        <v>10</v>
      </c>
    </row>
    <row r="12" spans="1:16" x14ac:dyDescent="0.25">
      <c r="H12" s="3"/>
    </row>
    <row r="13" spans="1:16" x14ac:dyDescent="0.25">
      <c r="B13" t="s">
        <v>19</v>
      </c>
      <c r="C13">
        <v>32.299999999999997</v>
      </c>
      <c r="D13">
        <f>33.67/C13</f>
        <v>1.0424148606811148</v>
      </c>
    </row>
    <row r="14" spans="1:16" x14ac:dyDescent="0.25">
      <c r="B14" t="s">
        <v>20</v>
      </c>
      <c r="C14">
        <v>29.7</v>
      </c>
      <c r="D14">
        <f>33.67/C14</f>
        <v>1.1336700336700338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" sqref="F2:F12"/>
    </sheetView>
  </sheetViews>
  <sheetFormatPr defaultRowHeight="15" x14ac:dyDescent="0.25"/>
  <cols>
    <col min="2" max="2" width="33.28515625" customWidth="1"/>
    <col min="3" max="3" width="25" customWidth="1"/>
    <col min="4" max="4" width="31.7109375" customWidth="1"/>
    <col min="5" max="5" width="26.42578125" customWidth="1"/>
    <col min="6" max="6" width="17.7109375" customWidth="1"/>
  </cols>
  <sheetData>
    <row r="1" spans="1:6" x14ac:dyDescent="0.25">
      <c r="A1" t="s">
        <v>0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 x14ac:dyDescent="0.25">
      <c r="A2" t="s">
        <v>1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x14ac:dyDescent="0.25">
      <c r="A3" t="s">
        <v>2</v>
      </c>
    </row>
    <row r="4" spans="1:6" x14ac:dyDescent="0.25">
      <c r="A4" t="s">
        <v>3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</row>
    <row r="5" spans="1:6" x14ac:dyDescent="0.25">
      <c r="A5" t="s">
        <v>4</v>
      </c>
      <c r="B5" t="s">
        <v>60</v>
      </c>
      <c r="C5" t="s">
        <v>61</v>
      </c>
      <c r="D5" t="s">
        <v>62</v>
      </c>
      <c r="E5" t="s">
        <v>58</v>
      </c>
      <c r="F5" t="s">
        <v>63</v>
      </c>
    </row>
    <row r="6" spans="1:6" x14ac:dyDescent="0.25">
      <c r="A6" t="s">
        <v>5</v>
      </c>
      <c r="B6" t="s">
        <v>64</v>
      </c>
      <c r="C6" t="s">
        <v>65</v>
      </c>
      <c r="D6" t="s">
        <v>66</v>
      </c>
      <c r="E6" t="s">
        <v>67</v>
      </c>
      <c r="F6" t="s">
        <v>68</v>
      </c>
    </row>
    <row r="7" spans="1:6" x14ac:dyDescent="0.25">
      <c r="A7" t="s">
        <v>6</v>
      </c>
      <c r="B7" t="s">
        <v>69</v>
      </c>
      <c r="C7" t="s">
        <v>70</v>
      </c>
      <c r="D7" t="s">
        <v>71</v>
      </c>
      <c r="E7" t="s">
        <v>73</v>
      </c>
      <c r="F7" t="s">
        <v>74</v>
      </c>
    </row>
    <row r="8" spans="1:6" x14ac:dyDescent="0.25">
      <c r="D8" t="s">
        <v>72</v>
      </c>
    </row>
    <row r="9" spans="1:6" x14ac:dyDescent="0.25">
      <c r="A9" t="s">
        <v>7</v>
      </c>
      <c r="B9" t="s">
        <v>75</v>
      </c>
      <c r="C9" t="s">
        <v>76</v>
      </c>
      <c r="D9" t="s">
        <v>18</v>
      </c>
      <c r="E9" t="s">
        <v>77</v>
      </c>
      <c r="F9" t="s">
        <v>78</v>
      </c>
    </row>
    <row r="10" spans="1:6" x14ac:dyDescent="0.25">
      <c r="A10" t="s">
        <v>8</v>
      </c>
      <c r="B10" t="s">
        <v>18</v>
      </c>
      <c r="C10" t="s">
        <v>18</v>
      </c>
      <c r="D10" t="s">
        <v>18</v>
      </c>
      <c r="E10" t="s">
        <v>18</v>
      </c>
      <c r="F10" t="s">
        <v>18</v>
      </c>
    </row>
    <row r="11" spans="1:6" x14ac:dyDescent="0.25">
      <c r="A11" t="s">
        <v>9</v>
      </c>
      <c r="B11" t="s">
        <v>79</v>
      </c>
      <c r="C11" t="s">
        <v>80</v>
      </c>
      <c r="D11" t="s">
        <v>81</v>
      </c>
      <c r="E11" t="s">
        <v>82</v>
      </c>
      <c r="F11" t="s">
        <v>83</v>
      </c>
    </row>
    <row r="12" spans="1:6" x14ac:dyDescent="0.25">
      <c r="A12" t="s">
        <v>10</v>
      </c>
      <c r="B12" t="s">
        <v>84</v>
      </c>
      <c r="C12" t="s">
        <v>85</v>
      </c>
      <c r="D12" t="s">
        <v>18</v>
      </c>
      <c r="E12" t="s">
        <v>86</v>
      </c>
      <c r="F1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2" sqref="M2:M11"/>
    </sheetView>
  </sheetViews>
  <sheetFormatPr defaultRowHeight="15" x14ac:dyDescent="0.25"/>
  <sheetData>
    <row r="1" spans="1:13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28</v>
      </c>
      <c r="H1" t="s">
        <v>28</v>
      </c>
      <c r="I1" t="s">
        <v>42</v>
      </c>
      <c r="J1" t="s">
        <v>43</v>
      </c>
      <c r="K1" t="s">
        <v>44</v>
      </c>
    </row>
    <row r="2" spans="1:13" x14ac:dyDescent="0.25">
      <c r="A2">
        <v>1</v>
      </c>
      <c r="B2">
        <v>8.0999999999999996E-3</v>
      </c>
      <c r="C2">
        <v>1.6299999999999999E-2</v>
      </c>
      <c r="D2">
        <v>1.24E-2</v>
      </c>
      <c r="E2">
        <v>1.0699999999999999E-2</v>
      </c>
      <c r="F2">
        <f>C2-B2</f>
        <v>8.199999999999999E-3</v>
      </c>
      <c r="G2">
        <f>D2-B2</f>
        <v>4.3E-3</v>
      </c>
      <c r="H2">
        <f>E2-B2</f>
        <v>2.5999999999999999E-3</v>
      </c>
      <c r="I2">
        <f>11.85*F2-1.54*G2-0.08*H2</f>
        <v>9.0339999999999976E-2</v>
      </c>
      <c r="J2">
        <v>1.58</v>
      </c>
      <c r="K2">
        <f>I2*10/J2</f>
        <v>0.57177215189873398</v>
      </c>
      <c r="M2">
        <f>AVERAGE(K2:K3)</f>
        <v>0.58022151898734164</v>
      </c>
    </row>
    <row r="3" spans="1:13" x14ac:dyDescent="0.25">
      <c r="A3">
        <v>1</v>
      </c>
      <c r="B3">
        <v>1.11E-2</v>
      </c>
      <c r="C3">
        <v>1.95E-2</v>
      </c>
      <c r="D3">
        <v>1.52E-2</v>
      </c>
      <c r="E3">
        <v>1.38E-2</v>
      </c>
      <c r="F3">
        <f t="shared" ref="F3:F22" si="0">C3-B3</f>
        <v>8.3999999999999995E-3</v>
      </c>
      <c r="G3">
        <f t="shared" ref="G3:G22" si="1">D3-B3</f>
        <v>4.0999999999999995E-3</v>
      </c>
      <c r="H3">
        <f t="shared" ref="H3:H22" si="2">E3-B3</f>
        <v>2.6999999999999993E-3</v>
      </c>
      <c r="I3">
        <f t="shared" ref="I3:I22" si="3">11.85*F3-1.54*G3-0.08*H3</f>
        <v>9.3009999999999995E-2</v>
      </c>
      <c r="J3">
        <v>1.58</v>
      </c>
      <c r="K3">
        <f t="shared" ref="K3:K22" si="4">I3*10/J3</f>
        <v>0.58867088607594931</v>
      </c>
      <c r="M3">
        <f>AVERAGE(K4:K5)</f>
        <v>0.71160810810810826</v>
      </c>
    </row>
    <row r="4" spans="1:13" x14ac:dyDescent="0.25">
      <c r="A4">
        <v>2</v>
      </c>
      <c r="B4">
        <v>2.8199999999999999E-2</v>
      </c>
      <c r="C4">
        <v>3.9600000000000003E-2</v>
      </c>
      <c r="D4">
        <v>3.5799999999999998E-2</v>
      </c>
      <c r="E4">
        <v>0.34300000000000003</v>
      </c>
      <c r="F4">
        <f t="shared" si="0"/>
        <v>1.1400000000000004E-2</v>
      </c>
      <c r="G4">
        <f t="shared" si="1"/>
        <v>7.5999999999999991E-3</v>
      </c>
      <c r="H4">
        <f t="shared" si="2"/>
        <v>0.31480000000000002</v>
      </c>
      <c r="I4">
        <f t="shared" si="3"/>
        <v>9.8202000000000053E-2</v>
      </c>
      <c r="J4">
        <v>1.48</v>
      </c>
      <c r="K4">
        <f t="shared" si="4"/>
        <v>0.66352702702702737</v>
      </c>
      <c r="M4">
        <f>AVERAGE(K6:K7)</f>
        <v>0.8930970588235293</v>
      </c>
    </row>
    <row r="5" spans="1:13" x14ac:dyDescent="0.25">
      <c r="A5">
        <v>2</v>
      </c>
      <c r="B5">
        <v>2.5899999999999999E-2</v>
      </c>
      <c r="C5">
        <v>3.6299999999999999E-2</v>
      </c>
      <c r="D5">
        <v>3.2599999999999997E-2</v>
      </c>
      <c r="E5">
        <v>3.2000000000000001E-2</v>
      </c>
      <c r="F5">
        <f t="shared" si="0"/>
        <v>1.04E-2</v>
      </c>
      <c r="G5">
        <f t="shared" si="1"/>
        <v>6.6999999999999976E-3</v>
      </c>
      <c r="H5">
        <f t="shared" si="2"/>
        <v>6.1000000000000013E-3</v>
      </c>
      <c r="I5">
        <f t="shared" si="3"/>
        <v>0.11243399999999999</v>
      </c>
      <c r="J5">
        <v>1.48</v>
      </c>
      <c r="K5">
        <f t="shared" si="4"/>
        <v>0.75968918918918915</v>
      </c>
      <c r="M5">
        <f>AVERAGE(K8:K9)</f>
        <v>1.0518511904761905</v>
      </c>
    </row>
    <row r="6" spans="1:13" x14ac:dyDescent="0.25">
      <c r="A6">
        <v>3</v>
      </c>
      <c r="B6">
        <v>1.38E-2</v>
      </c>
      <c r="C6">
        <v>2.75E-2</v>
      </c>
      <c r="D6">
        <v>2.06E-2</v>
      </c>
      <c r="E6">
        <v>1.8800000000000001E-2</v>
      </c>
      <c r="F6">
        <f t="shared" si="0"/>
        <v>1.37E-2</v>
      </c>
      <c r="G6">
        <f t="shared" si="1"/>
        <v>6.8000000000000005E-3</v>
      </c>
      <c r="H6">
        <f t="shared" si="2"/>
        <v>5.000000000000001E-3</v>
      </c>
      <c r="I6">
        <f t="shared" si="3"/>
        <v>0.15147299999999997</v>
      </c>
      <c r="J6">
        <v>1.7</v>
      </c>
      <c r="K6">
        <f t="shared" si="4"/>
        <v>0.89101764705882336</v>
      </c>
      <c r="M6">
        <f>AVERAGE(K10:K11)</f>
        <v>1.1383106060606059</v>
      </c>
    </row>
    <row r="7" spans="1:13" x14ac:dyDescent="0.25">
      <c r="A7">
        <v>3</v>
      </c>
      <c r="B7">
        <v>1.2200000000000001E-2</v>
      </c>
      <c r="C7">
        <v>2.5999999999999999E-2</v>
      </c>
      <c r="D7">
        <v>1.9300000000000001E-2</v>
      </c>
      <c r="E7">
        <v>1.7399999999999999E-2</v>
      </c>
      <c r="F7">
        <f t="shared" si="0"/>
        <v>1.3799999999999998E-2</v>
      </c>
      <c r="G7">
        <f t="shared" si="1"/>
        <v>7.1000000000000004E-3</v>
      </c>
      <c r="H7">
        <f t="shared" si="2"/>
        <v>5.199999999999998E-3</v>
      </c>
      <c r="I7">
        <f t="shared" si="3"/>
        <v>0.15217999999999998</v>
      </c>
      <c r="J7">
        <v>1.7</v>
      </c>
      <c r="K7">
        <f t="shared" si="4"/>
        <v>0.89517647058823524</v>
      </c>
      <c r="M7">
        <f>AVERAGE(K12:K13)</f>
        <v>1.0038676470588235</v>
      </c>
    </row>
    <row r="8" spans="1:13" x14ac:dyDescent="0.25">
      <c r="A8">
        <v>4</v>
      </c>
      <c r="B8">
        <v>3.8899999999999997E-2</v>
      </c>
      <c r="C8">
        <v>5.5100000000000003E-2</v>
      </c>
      <c r="D8">
        <v>4.9200000000000001E-2</v>
      </c>
      <c r="E8">
        <v>4.7899999999999998E-2</v>
      </c>
      <c r="F8">
        <f t="shared" si="0"/>
        <v>1.6200000000000006E-2</v>
      </c>
      <c r="G8">
        <f t="shared" si="1"/>
        <v>1.0300000000000004E-2</v>
      </c>
      <c r="H8">
        <f t="shared" si="2"/>
        <v>9.0000000000000011E-3</v>
      </c>
      <c r="I8">
        <f t="shared" si="3"/>
        <v>0.17538800000000004</v>
      </c>
      <c r="J8">
        <v>1.68</v>
      </c>
      <c r="K8">
        <f t="shared" si="4"/>
        <v>1.0439761904761908</v>
      </c>
      <c r="M8">
        <f>AVERAGE(K14:K15)</f>
        <v>1.7993480392156864</v>
      </c>
    </row>
    <row r="9" spans="1:13" x14ac:dyDescent="0.25">
      <c r="A9">
        <v>4</v>
      </c>
      <c r="B9">
        <v>0.04</v>
      </c>
      <c r="C9">
        <v>5.6399999999999999E-2</v>
      </c>
      <c r="D9">
        <v>5.0099999999999999E-2</v>
      </c>
      <c r="E9">
        <v>4.9399999999999999E-2</v>
      </c>
      <c r="F9">
        <f t="shared" si="0"/>
        <v>1.6399999999999998E-2</v>
      </c>
      <c r="G9">
        <f t="shared" si="1"/>
        <v>1.0099999999999998E-2</v>
      </c>
      <c r="H9">
        <f t="shared" si="2"/>
        <v>9.3999999999999986E-3</v>
      </c>
      <c r="I9">
        <f t="shared" si="3"/>
        <v>0.17803399999999997</v>
      </c>
      <c r="J9">
        <v>1.68</v>
      </c>
      <c r="K9">
        <f t="shared" si="4"/>
        <v>1.0597261904761903</v>
      </c>
      <c r="M9">
        <f>AVERAGE(K16:K17)</f>
        <v>2.0597103174603175</v>
      </c>
    </row>
    <row r="10" spans="1:13" x14ac:dyDescent="0.25">
      <c r="A10">
        <v>5</v>
      </c>
      <c r="B10">
        <v>1.2E-2</v>
      </c>
      <c r="C10">
        <v>2.5700000000000001E-2</v>
      </c>
      <c r="D10">
        <v>1.83E-2</v>
      </c>
      <c r="E10">
        <v>1.61E-2</v>
      </c>
      <c r="F10">
        <f t="shared" si="0"/>
        <v>1.37E-2</v>
      </c>
      <c r="G10">
        <f t="shared" si="1"/>
        <v>6.3E-3</v>
      </c>
      <c r="H10">
        <f t="shared" si="2"/>
        <v>4.0999999999999995E-3</v>
      </c>
      <c r="I10">
        <f t="shared" si="3"/>
        <v>0.15231500000000001</v>
      </c>
      <c r="J10">
        <v>1.32</v>
      </c>
      <c r="K10">
        <f t="shared" si="4"/>
        <v>1.1539015151515151</v>
      </c>
      <c r="M10">
        <f>AVERAGE(K18:K19)</f>
        <v>1.4072357142857141</v>
      </c>
    </row>
    <row r="11" spans="1:13" x14ac:dyDescent="0.25">
      <c r="A11">
        <v>5</v>
      </c>
      <c r="B11">
        <v>1.06E-2</v>
      </c>
      <c r="C11">
        <v>2.3900000000000001E-2</v>
      </c>
      <c r="D11">
        <v>1.6500000000000001E-2</v>
      </c>
      <c r="E11">
        <v>1.46E-2</v>
      </c>
      <c r="F11">
        <f t="shared" si="0"/>
        <v>1.3300000000000001E-2</v>
      </c>
      <c r="G11">
        <f t="shared" si="1"/>
        <v>5.9000000000000007E-3</v>
      </c>
      <c r="H11">
        <f t="shared" si="2"/>
        <v>4.0000000000000001E-3</v>
      </c>
      <c r="I11">
        <f t="shared" si="3"/>
        <v>0.148199</v>
      </c>
      <c r="J11">
        <v>1.32</v>
      </c>
      <c r="K11">
        <f t="shared" si="4"/>
        <v>1.1227196969696969</v>
      </c>
      <c r="M11">
        <f>AVERAGE(K20:K21)</f>
        <v>0.84789436619718317</v>
      </c>
    </row>
    <row r="12" spans="1:13" x14ac:dyDescent="0.25">
      <c r="A12">
        <v>6</v>
      </c>
      <c r="B12">
        <v>2.06E-2</v>
      </c>
      <c r="C12">
        <v>3.3000000000000002E-2</v>
      </c>
      <c r="D12">
        <v>2.69E-2</v>
      </c>
      <c r="E12">
        <v>2.5499999999999998E-2</v>
      </c>
      <c r="F12">
        <f t="shared" si="0"/>
        <v>1.2400000000000001E-2</v>
      </c>
      <c r="G12">
        <f t="shared" si="1"/>
        <v>6.3E-3</v>
      </c>
      <c r="H12">
        <f t="shared" si="2"/>
        <v>4.8999999999999981E-3</v>
      </c>
      <c r="I12">
        <f t="shared" si="3"/>
        <v>0.13684600000000002</v>
      </c>
      <c r="J12">
        <v>1.36</v>
      </c>
      <c r="K12">
        <f t="shared" si="4"/>
        <v>1.0062205882352941</v>
      </c>
    </row>
    <row r="13" spans="1:13" x14ac:dyDescent="0.25">
      <c r="A13">
        <v>6</v>
      </c>
      <c r="B13">
        <v>2.0299999999999999E-2</v>
      </c>
      <c r="C13">
        <v>3.27E-2</v>
      </c>
      <c r="D13">
        <v>2.7E-2</v>
      </c>
      <c r="E13">
        <v>2.5499999999999998E-2</v>
      </c>
      <c r="F13">
        <f t="shared" si="0"/>
        <v>1.2400000000000001E-2</v>
      </c>
      <c r="G13">
        <f t="shared" si="1"/>
        <v>6.7000000000000011E-3</v>
      </c>
      <c r="H13">
        <f t="shared" si="2"/>
        <v>5.1999999999999998E-3</v>
      </c>
      <c r="I13">
        <f t="shared" si="3"/>
        <v>0.13620600000000002</v>
      </c>
      <c r="J13">
        <v>1.36</v>
      </c>
      <c r="K13">
        <f t="shared" si="4"/>
        <v>1.001514705882353</v>
      </c>
    </row>
    <row r="14" spans="1:13" x14ac:dyDescent="0.25">
      <c r="A14">
        <v>7</v>
      </c>
      <c r="B14">
        <v>4.6199999999999998E-2</v>
      </c>
      <c r="C14">
        <v>6.3500000000000001E-2</v>
      </c>
      <c r="D14">
        <v>5.9200000000000003E-2</v>
      </c>
      <c r="E14">
        <v>5.8000000000000003E-2</v>
      </c>
      <c r="F14">
        <f t="shared" si="0"/>
        <v>1.7300000000000003E-2</v>
      </c>
      <c r="G14">
        <f t="shared" si="1"/>
        <v>1.3000000000000005E-2</v>
      </c>
      <c r="H14">
        <f t="shared" si="2"/>
        <v>1.1800000000000005E-2</v>
      </c>
      <c r="I14">
        <f t="shared" si="3"/>
        <v>0.18404100000000001</v>
      </c>
      <c r="J14">
        <v>1.02</v>
      </c>
      <c r="K14">
        <f t="shared" si="4"/>
        <v>1.8043235294117648</v>
      </c>
    </row>
    <row r="15" spans="1:13" x14ac:dyDescent="0.25">
      <c r="A15">
        <v>7</v>
      </c>
      <c r="B15">
        <v>4.1599999999999998E-2</v>
      </c>
      <c r="C15">
        <v>5.8799999999999998E-2</v>
      </c>
      <c r="D15">
        <v>5.45E-2</v>
      </c>
      <c r="E15">
        <v>5.3199999999999997E-2</v>
      </c>
      <c r="F15">
        <f t="shared" si="0"/>
        <v>1.72E-2</v>
      </c>
      <c r="G15">
        <f t="shared" si="1"/>
        <v>1.2900000000000002E-2</v>
      </c>
      <c r="H15">
        <f t="shared" si="2"/>
        <v>1.1599999999999999E-2</v>
      </c>
      <c r="I15">
        <f t="shared" si="3"/>
        <v>0.18302599999999999</v>
      </c>
      <c r="J15">
        <v>1.02</v>
      </c>
      <c r="K15">
        <f t="shared" si="4"/>
        <v>1.7943725490196079</v>
      </c>
    </row>
    <row r="16" spans="1:13" x14ac:dyDescent="0.25">
      <c r="A16">
        <v>8</v>
      </c>
      <c r="B16">
        <v>2.7400000000000001E-2</v>
      </c>
      <c r="C16">
        <v>5.0799999999999998E-2</v>
      </c>
      <c r="D16">
        <v>3.8199999999999998E-2</v>
      </c>
      <c r="E16">
        <v>3.6200000000000003E-2</v>
      </c>
      <c r="F16">
        <f t="shared" si="0"/>
        <v>2.3399999999999997E-2</v>
      </c>
      <c r="G16">
        <f t="shared" si="1"/>
        <v>1.0799999999999997E-2</v>
      </c>
      <c r="H16">
        <f t="shared" si="2"/>
        <v>8.8000000000000023E-3</v>
      </c>
      <c r="I16">
        <f t="shared" si="3"/>
        <v>0.25995400000000002</v>
      </c>
      <c r="J16">
        <v>1.26</v>
      </c>
      <c r="K16">
        <f t="shared" si="4"/>
        <v>2.0631269841269844</v>
      </c>
    </row>
    <row r="17" spans="1:11" x14ac:dyDescent="0.25">
      <c r="A17">
        <v>8</v>
      </c>
      <c r="B17">
        <v>3.0099999999999998E-2</v>
      </c>
      <c r="C17">
        <v>5.3400000000000003E-2</v>
      </c>
      <c r="D17">
        <v>4.07E-2</v>
      </c>
      <c r="E17">
        <v>3.8699999999999998E-2</v>
      </c>
      <c r="F17">
        <f t="shared" si="0"/>
        <v>2.3300000000000005E-2</v>
      </c>
      <c r="G17">
        <f t="shared" si="1"/>
        <v>1.0600000000000002E-2</v>
      </c>
      <c r="H17">
        <f t="shared" si="2"/>
        <v>8.6E-3</v>
      </c>
      <c r="I17">
        <f t="shared" si="3"/>
        <v>0.25909300000000002</v>
      </c>
      <c r="J17">
        <v>1.26</v>
      </c>
      <c r="K17">
        <f t="shared" si="4"/>
        <v>2.0562936507936511</v>
      </c>
    </row>
    <row r="18" spans="1:11" x14ac:dyDescent="0.25">
      <c r="A18">
        <v>9</v>
      </c>
      <c r="B18">
        <v>9.1000000000000004E-3</v>
      </c>
      <c r="C18">
        <v>1.7899999999999999E-2</v>
      </c>
      <c r="D18">
        <v>1.34E-2</v>
      </c>
      <c r="E18">
        <v>1.1900000000000001E-2</v>
      </c>
      <c r="F18">
        <f t="shared" si="0"/>
        <v>8.7999999999999988E-3</v>
      </c>
      <c r="G18">
        <f t="shared" si="1"/>
        <v>4.3E-3</v>
      </c>
      <c r="H18">
        <f t="shared" si="2"/>
        <v>2.8000000000000004E-3</v>
      </c>
      <c r="I18">
        <f t="shared" si="3"/>
        <v>9.7433999999999979E-2</v>
      </c>
      <c r="J18">
        <v>0.7</v>
      </c>
      <c r="K18">
        <f t="shared" si="4"/>
        <v>1.3919142857142854</v>
      </c>
    </row>
    <row r="19" spans="1:11" x14ac:dyDescent="0.25">
      <c r="A19">
        <v>9</v>
      </c>
      <c r="B19">
        <v>1.0500000000000001E-2</v>
      </c>
      <c r="C19">
        <v>1.9599999999999999E-2</v>
      </c>
      <c r="D19">
        <v>1.5699999999999999E-2</v>
      </c>
      <c r="E19">
        <v>1.3599999999999999E-2</v>
      </c>
      <c r="F19">
        <f t="shared" si="0"/>
        <v>9.0999999999999987E-3</v>
      </c>
      <c r="G19">
        <f t="shared" si="1"/>
        <v>5.199999999999998E-3</v>
      </c>
      <c r="H19">
        <f t="shared" si="2"/>
        <v>3.0999999999999986E-3</v>
      </c>
      <c r="I19">
        <f t="shared" si="3"/>
        <v>9.9578999999999987E-2</v>
      </c>
      <c r="J19">
        <v>0.7</v>
      </c>
      <c r="K19">
        <f t="shared" si="4"/>
        <v>1.4225571428571426</v>
      </c>
    </row>
    <row r="20" spans="1:11" x14ac:dyDescent="0.25">
      <c r="A20">
        <v>10</v>
      </c>
      <c r="B20">
        <v>8.9999999999999993E-3</v>
      </c>
      <c r="C20">
        <v>1.9800000000000002E-2</v>
      </c>
      <c r="D20">
        <v>1.3899999999999999E-2</v>
      </c>
      <c r="E20">
        <v>1.23E-2</v>
      </c>
      <c r="F20">
        <f t="shared" si="0"/>
        <v>1.0800000000000002E-2</v>
      </c>
      <c r="G20">
        <f t="shared" si="1"/>
        <v>4.8999999999999998E-3</v>
      </c>
      <c r="H20">
        <f t="shared" si="2"/>
        <v>3.3000000000000008E-3</v>
      </c>
      <c r="I20">
        <f t="shared" si="3"/>
        <v>0.12017000000000001</v>
      </c>
      <c r="J20">
        <v>1.42</v>
      </c>
      <c r="K20">
        <f t="shared" si="4"/>
        <v>0.84626760563380299</v>
      </c>
    </row>
    <row r="21" spans="1:11" x14ac:dyDescent="0.25">
      <c r="A21">
        <v>10</v>
      </c>
      <c r="B21">
        <v>8.5000000000000006E-3</v>
      </c>
      <c r="C21">
        <v>1.9300000000000001E-2</v>
      </c>
      <c r="D21">
        <v>1.3100000000000001E-2</v>
      </c>
      <c r="E21">
        <v>1.18E-2</v>
      </c>
      <c r="F21">
        <f t="shared" si="0"/>
        <v>1.0800000000000001E-2</v>
      </c>
      <c r="G21">
        <f t="shared" si="1"/>
        <v>4.5999999999999999E-3</v>
      </c>
      <c r="H21">
        <f t="shared" si="2"/>
        <v>3.2999999999999991E-3</v>
      </c>
      <c r="I21">
        <f t="shared" si="3"/>
        <v>0.120632</v>
      </c>
      <c r="J21">
        <v>1.42</v>
      </c>
      <c r="K21">
        <f t="shared" si="4"/>
        <v>0.84952112676056346</v>
      </c>
    </row>
    <row r="22" spans="1:11" x14ac:dyDescent="0.25">
      <c r="A22" t="s">
        <v>29</v>
      </c>
      <c r="B22">
        <v>-1.6999999999999999E-3</v>
      </c>
      <c r="C22">
        <v>-1.6999999999999999E-3</v>
      </c>
      <c r="D22">
        <v>-1.1000000000000001E-3</v>
      </c>
      <c r="E22">
        <v>-1.5E-3</v>
      </c>
      <c r="F22">
        <f t="shared" si="0"/>
        <v>0</v>
      </c>
      <c r="G22">
        <f t="shared" si="1"/>
        <v>5.9999999999999984E-4</v>
      </c>
      <c r="H22">
        <f t="shared" si="2"/>
        <v>1.9999999999999987E-4</v>
      </c>
      <c r="I22">
        <f t="shared" si="3"/>
        <v>-9.3999999999999976E-4</v>
      </c>
      <c r="J22">
        <v>2</v>
      </c>
      <c r="K22">
        <f t="shared" si="4"/>
        <v>-4.6999999999999984E-3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26</v>
      </c>
      <c r="C1" t="s">
        <v>27</v>
      </c>
      <c r="D1" t="s">
        <v>28</v>
      </c>
      <c r="E1" t="s">
        <v>24</v>
      </c>
    </row>
    <row r="2" spans="1:5" x14ac:dyDescent="0.25">
      <c r="A2" t="s">
        <v>29</v>
      </c>
      <c r="B2">
        <v>-5.0000000000000001E-3</v>
      </c>
      <c r="C2">
        <v>-5.0000000000000001E-3</v>
      </c>
      <c r="D2">
        <f>C2-$B$2</f>
        <v>0</v>
      </c>
      <c r="E2">
        <f>D2*$C$21</f>
        <v>0</v>
      </c>
    </row>
    <row r="3" spans="1:5" x14ac:dyDescent="0.25">
      <c r="A3" t="s">
        <v>30</v>
      </c>
      <c r="B3">
        <v>0.96940000000000004</v>
      </c>
      <c r="C3">
        <v>0.16</v>
      </c>
      <c r="D3">
        <f t="shared" ref="D3:D16" si="0">C3-$B$2</f>
        <v>0.16500000000000001</v>
      </c>
      <c r="E3">
        <f t="shared" ref="E3:E16" si="1">D3*$C$21</f>
        <v>0.93650790960451979</v>
      </c>
    </row>
    <row r="4" spans="1:5" x14ac:dyDescent="0.25">
      <c r="A4" t="s">
        <v>31</v>
      </c>
      <c r="B4">
        <v>2.9079999999999999</v>
      </c>
      <c r="C4">
        <v>0.52600000000000002</v>
      </c>
      <c r="D4">
        <f t="shared" si="0"/>
        <v>0.53100000000000003</v>
      </c>
      <c r="E4">
        <f t="shared" si="1"/>
        <v>3.0138527272727273</v>
      </c>
    </row>
    <row r="5" spans="1:5" x14ac:dyDescent="0.25">
      <c r="A5" t="s">
        <v>1</v>
      </c>
      <c r="C5">
        <v>8.7999999999999995E-2</v>
      </c>
      <c r="D5">
        <f t="shared" si="0"/>
        <v>9.2999999999999999E-2</v>
      </c>
      <c r="E5">
        <f t="shared" si="1"/>
        <v>0.52784991268618386</v>
      </c>
    </row>
    <row r="6" spans="1:5" x14ac:dyDescent="0.25">
      <c r="A6" t="s">
        <v>2</v>
      </c>
      <c r="C6">
        <v>0.08</v>
      </c>
      <c r="D6">
        <f t="shared" si="0"/>
        <v>8.5000000000000006E-2</v>
      </c>
      <c r="E6">
        <f t="shared" si="1"/>
        <v>0.48244346858414655</v>
      </c>
    </row>
    <row r="7" spans="1:5" x14ac:dyDescent="0.25">
      <c r="A7" t="s">
        <v>3</v>
      </c>
      <c r="C7">
        <v>7.0000000000000007E-2</v>
      </c>
      <c r="D7">
        <f t="shared" si="0"/>
        <v>7.5000000000000011E-2</v>
      </c>
      <c r="E7">
        <f t="shared" si="1"/>
        <v>0.42568541345659994</v>
      </c>
    </row>
    <row r="8" spans="1:5" x14ac:dyDescent="0.25">
      <c r="A8" t="s">
        <v>4</v>
      </c>
      <c r="C8">
        <v>6.9000000000000006E-2</v>
      </c>
      <c r="D8">
        <f t="shared" si="0"/>
        <v>7.400000000000001E-2</v>
      </c>
      <c r="E8">
        <f t="shared" si="1"/>
        <v>0.42000960794384529</v>
      </c>
    </row>
    <row r="9" spans="1:5" x14ac:dyDescent="0.25">
      <c r="A9" t="s">
        <v>5</v>
      </c>
      <c r="C9">
        <v>0.17100000000000001</v>
      </c>
      <c r="D9">
        <f t="shared" si="0"/>
        <v>0.17600000000000002</v>
      </c>
      <c r="E9">
        <f t="shared" si="1"/>
        <v>0.99894177024482111</v>
      </c>
    </row>
    <row r="10" spans="1:5" x14ac:dyDescent="0.25">
      <c r="A10" t="s">
        <v>6</v>
      </c>
      <c r="C10">
        <v>0.185</v>
      </c>
      <c r="D10">
        <f t="shared" si="0"/>
        <v>0.19</v>
      </c>
      <c r="E10">
        <f t="shared" si="1"/>
        <v>1.0784030474233863</v>
      </c>
    </row>
    <row r="11" spans="1:5" x14ac:dyDescent="0.25">
      <c r="A11" t="s">
        <v>7</v>
      </c>
      <c r="C11">
        <v>5.0999999999999997E-2</v>
      </c>
      <c r="D11">
        <f t="shared" si="0"/>
        <v>5.5999999999999994E-2</v>
      </c>
      <c r="E11">
        <f t="shared" si="1"/>
        <v>0.31784510871426119</v>
      </c>
    </row>
    <row r="12" spans="1:5" x14ac:dyDescent="0.25">
      <c r="A12" t="s">
        <v>8</v>
      </c>
      <c r="C12">
        <v>0.107</v>
      </c>
      <c r="D12">
        <f t="shared" si="0"/>
        <v>0.112</v>
      </c>
      <c r="E12">
        <f t="shared" si="1"/>
        <v>0.6356902174285225</v>
      </c>
    </row>
    <row r="13" spans="1:5" x14ac:dyDescent="0.25">
      <c r="A13" t="s">
        <v>9</v>
      </c>
      <c r="C13">
        <v>0.55700000000000005</v>
      </c>
      <c r="D13">
        <f t="shared" si="0"/>
        <v>0.56200000000000006</v>
      </c>
      <c r="E13">
        <f t="shared" si="1"/>
        <v>3.1898026981681218</v>
      </c>
    </row>
    <row r="14" spans="1:5" x14ac:dyDescent="0.25">
      <c r="A14" t="s">
        <v>10</v>
      </c>
      <c r="C14">
        <v>0.42399999999999999</v>
      </c>
      <c r="D14">
        <f t="shared" si="0"/>
        <v>0.42899999999999999</v>
      </c>
      <c r="E14">
        <f t="shared" si="1"/>
        <v>2.4349205649717511</v>
      </c>
    </row>
    <row r="15" spans="1:5" x14ac:dyDescent="0.25">
      <c r="A15" t="s">
        <v>34</v>
      </c>
      <c r="C15">
        <v>0.17100000000000001</v>
      </c>
      <c r="D15">
        <f t="shared" si="0"/>
        <v>0.17600000000000002</v>
      </c>
      <c r="E15">
        <f t="shared" si="1"/>
        <v>0.99894177024482111</v>
      </c>
    </row>
    <row r="16" spans="1:5" x14ac:dyDescent="0.25">
      <c r="A16" t="s">
        <v>35</v>
      </c>
      <c r="C16">
        <v>0.57399999999999995</v>
      </c>
      <c r="D16">
        <f t="shared" si="0"/>
        <v>0.57899999999999996</v>
      </c>
      <c r="E16">
        <f t="shared" si="1"/>
        <v>3.2862913918849506</v>
      </c>
    </row>
    <row r="18" spans="1:3" x14ac:dyDescent="0.25">
      <c r="A18" t="s">
        <v>32</v>
      </c>
    </row>
    <row r="19" spans="1:3" x14ac:dyDescent="0.25">
      <c r="B19" t="s">
        <v>33</v>
      </c>
      <c r="C19">
        <f>B3/D3</f>
        <v>5.875151515151515</v>
      </c>
    </row>
    <row r="20" spans="1:3" x14ac:dyDescent="0.25">
      <c r="C20">
        <f>B4/D4</f>
        <v>5.4764595103578149</v>
      </c>
    </row>
    <row r="21" spans="1:3" x14ac:dyDescent="0.25">
      <c r="C21">
        <f>AVERAGE(C19:C20)</f>
        <v>5.6758055127546649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SRF2</vt:lpstr>
      <vt:lpstr>SRF1</vt:lpstr>
      <vt:lpstr>chloro a</vt:lpstr>
      <vt:lpstr>DRP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2016-08-04T02:05:16Z</dcterms:created>
  <dcterms:modified xsi:type="dcterms:W3CDTF">2017-09-12T21:45:00Z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1373574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https://webcontrib.otago.ac.nz/cs/idcplg?IdcService=DESKTOP_DOC_INFO&amp;dDocName=OTAGO663257&amp;dID=1373574&amp;ClientControlled=DocMan,taskpane&amp;coreContentOnly=1</vt:lpwstr>
  </property>
</Properties>
</file>