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 1" sheetId="1" r:id="rId2"/>
    <sheet name="DRP" sheetId="5" r:id="rId3"/>
    <sheet name="NNN" sheetId="4" r:id="rId4"/>
    <sheet name="chloro a" sheetId="3" r:id="rId5"/>
    <sheet name="Macroalga" sheetId="6" r:id="rId6"/>
    <sheet name="AnimL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D4" i="2"/>
  <c r="D3" i="2"/>
  <c r="D2" i="2"/>
  <c r="E14" i="5" l="1"/>
  <c r="E13" i="5"/>
  <c r="E12" i="5"/>
  <c r="E11" i="5"/>
  <c r="E10" i="5"/>
  <c r="E9" i="5"/>
  <c r="E8" i="5"/>
  <c r="E7" i="5"/>
  <c r="E6" i="5"/>
  <c r="E5" i="5"/>
  <c r="E4" i="5"/>
  <c r="E3" i="5"/>
  <c r="E2" i="5"/>
  <c r="C18" i="5"/>
  <c r="C17" i="5"/>
  <c r="C16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G10" i="4"/>
  <c r="G8" i="4"/>
  <c r="G5" i="4"/>
  <c r="G12" i="4"/>
  <c r="E20" i="4"/>
  <c r="E19" i="4"/>
  <c r="G6" i="4"/>
  <c r="E17" i="4"/>
  <c r="G3" i="4"/>
  <c r="E15" i="4"/>
  <c r="E14" i="4"/>
  <c r="D21" i="4"/>
  <c r="D20" i="4"/>
  <c r="D19" i="4"/>
  <c r="D18" i="4"/>
  <c r="D17" i="4"/>
  <c r="D16" i="4"/>
  <c r="D15" i="4"/>
  <c r="D14" i="4"/>
  <c r="C22" i="4"/>
  <c r="G11" i="4"/>
  <c r="E8" i="4"/>
  <c r="E7" i="4"/>
  <c r="G9" i="4"/>
  <c r="G7" i="4"/>
  <c r="G4" i="4"/>
  <c r="E3" i="4"/>
  <c r="E2" i="4"/>
  <c r="C10" i="4"/>
  <c r="D8" i="4"/>
  <c r="D6" i="4"/>
  <c r="D5" i="4"/>
  <c r="D4" i="4"/>
  <c r="D3" i="4"/>
  <c r="D2" i="4"/>
  <c r="M10" i="3" l="1"/>
  <c r="M11" i="3"/>
  <c r="L11" i="3"/>
  <c r="L10" i="3"/>
  <c r="M9" i="3"/>
  <c r="M8" i="3"/>
  <c r="M7" i="3"/>
  <c r="M6" i="3"/>
  <c r="M5" i="3"/>
  <c r="M4" i="3"/>
  <c r="M3" i="3"/>
  <c r="M2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23" i="3" l="1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I23" i="3" l="1"/>
  <c r="I20" i="3"/>
  <c r="I16" i="3"/>
  <c r="I15" i="3"/>
  <c r="I12" i="3"/>
  <c r="I8" i="3"/>
  <c r="I7" i="3"/>
  <c r="I4" i="3"/>
  <c r="I3" i="3"/>
  <c r="I11" i="3"/>
  <c r="I19" i="3"/>
  <c r="I2" i="3"/>
  <c r="I6" i="3"/>
  <c r="I10" i="3"/>
  <c r="I14" i="3"/>
  <c r="I18" i="3"/>
  <c r="I22" i="3"/>
  <c r="I5" i="3"/>
  <c r="I9" i="3"/>
  <c r="I13" i="3"/>
  <c r="I17" i="3"/>
  <c r="I21" i="3"/>
</calcChain>
</file>

<file path=xl/sharedStrings.xml><?xml version="1.0" encoding="utf-8"?>
<sst xmlns="http://schemas.openxmlformats.org/spreadsheetml/2006/main" count="169" uniqueCount="141">
  <si>
    <t xml:space="preserve">Site </t>
  </si>
  <si>
    <t>temp</t>
  </si>
  <si>
    <t>sal</t>
  </si>
  <si>
    <t>DO mg/L</t>
  </si>
  <si>
    <t>DO %</t>
  </si>
  <si>
    <t>pH</t>
  </si>
  <si>
    <t>turb</t>
  </si>
  <si>
    <t>weather</t>
  </si>
  <si>
    <t>tide</t>
  </si>
  <si>
    <t>unusual</t>
  </si>
  <si>
    <t>surface</t>
  </si>
  <si>
    <t>colour</t>
  </si>
  <si>
    <t>chloro a</t>
  </si>
  <si>
    <t>#81</t>
  </si>
  <si>
    <t>#82</t>
  </si>
  <si>
    <t>#83</t>
  </si>
  <si>
    <t>#84</t>
  </si>
  <si>
    <t>#85</t>
  </si>
  <si>
    <t>#86</t>
  </si>
  <si>
    <t>#87</t>
  </si>
  <si>
    <t>#88</t>
  </si>
  <si>
    <t>#89'</t>
  </si>
  <si>
    <t>#89</t>
  </si>
  <si>
    <t>#810</t>
  </si>
  <si>
    <t>site</t>
  </si>
  <si>
    <t>E750</t>
  </si>
  <si>
    <t>E664</t>
  </si>
  <si>
    <t>E647</t>
  </si>
  <si>
    <t>E630</t>
  </si>
  <si>
    <t>Vol</t>
  </si>
  <si>
    <t>[]</t>
  </si>
  <si>
    <t>_</t>
  </si>
  <si>
    <t>NNN</t>
  </si>
  <si>
    <t>DRP</t>
  </si>
  <si>
    <t>Eb</t>
  </si>
  <si>
    <t>Es</t>
  </si>
  <si>
    <t>Ecorr</t>
  </si>
  <si>
    <t>blank</t>
  </si>
  <si>
    <t>blank A</t>
  </si>
  <si>
    <t>St A</t>
  </si>
  <si>
    <t>10ut 3</t>
  </si>
  <si>
    <t>f</t>
  </si>
  <si>
    <t>blank b</t>
  </si>
  <si>
    <t>St b</t>
  </si>
  <si>
    <t>1out2</t>
  </si>
  <si>
    <t>1out6</t>
  </si>
  <si>
    <t>St 1</t>
  </si>
  <si>
    <t>St 2</t>
  </si>
  <si>
    <t>40.65/_</t>
  </si>
  <si>
    <t>39.938/_</t>
  </si>
  <si>
    <t>40.174/_</t>
  </si>
  <si>
    <t>20.153/_</t>
  </si>
  <si>
    <t>37.65/48.7</t>
  </si>
  <si>
    <t>0.214/0.293</t>
  </si>
  <si>
    <t>13.0oC, 5kph, 40% ccv</t>
  </si>
  <si>
    <t>low</t>
  </si>
  <si>
    <t>rat, unpleasant smell</t>
  </si>
  <si>
    <t>foam</t>
  </si>
  <si>
    <t>13.5-14.5, 9 kph, gusts</t>
  </si>
  <si>
    <t>rubbish, gumboots, pipe, milk bottles</t>
  </si>
  <si>
    <t>fairly calm</t>
  </si>
  <si>
    <t>murky green/ brown =mud</t>
  </si>
  <si>
    <t>1055, mid/low</t>
  </si>
  <si>
    <t>no</t>
  </si>
  <si>
    <t>fast flowing</t>
  </si>
  <si>
    <t>clear</t>
  </si>
  <si>
    <t>14oC, North, light breeze, 40% ccv</t>
  </si>
  <si>
    <t>low tide, 0950</t>
  </si>
  <si>
    <t xml:space="preserve">none </t>
  </si>
  <si>
    <t>small ripples</t>
  </si>
  <si>
    <t>green blue</t>
  </si>
  <si>
    <t>15oC, North, light wind</t>
  </si>
  <si>
    <t>1010, low water</t>
  </si>
  <si>
    <t>boats, some litter</t>
  </si>
  <si>
    <t>calm</t>
  </si>
  <si>
    <t>Green/Blue</t>
  </si>
  <si>
    <t xml:space="preserve">15oC, </t>
  </si>
  <si>
    <t>LW 1040</t>
  </si>
  <si>
    <t>some rubbish</t>
  </si>
  <si>
    <t>fine</t>
  </si>
  <si>
    <t>NE, 10-15, 70% ccv, fine</t>
  </si>
  <si>
    <t>Very low tide</t>
  </si>
  <si>
    <t>little rubbish</t>
  </si>
  <si>
    <t>stream of foam, some white caps</t>
  </si>
  <si>
    <t>geen-gray</t>
  </si>
  <si>
    <t>NE, 10 kph, 70-80% ccv</t>
  </si>
  <si>
    <t>vvlow, exposed mudflats, low flow</t>
  </si>
  <si>
    <t>Long term litter exposed</t>
  </si>
  <si>
    <t>low ripples,</t>
  </si>
  <si>
    <t>Greyish</t>
  </si>
  <si>
    <t>11.9oC, Easterly, 10kph, 45% ccv</t>
  </si>
  <si>
    <t>0945, low tide</t>
  </si>
  <si>
    <t>ripply</t>
  </si>
  <si>
    <t>grey-green</t>
  </si>
  <si>
    <t>Sea lettuce(f)</t>
  </si>
  <si>
    <t>red filamentous(f)</t>
  </si>
  <si>
    <t>Ornate limpets (s)</t>
  </si>
  <si>
    <t>Blue mussel(f)</t>
  </si>
  <si>
    <t>Shore crab (f)</t>
  </si>
  <si>
    <t>Macrocytis (s)</t>
  </si>
  <si>
    <t>Branching  velvet weed(f)</t>
  </si>
  <si>
    <t>Shredded paper alga(l)</t>
  </si>
  <si>
    <t>red filament (l)</t>
  </si>
  <si>
    <t>Flapjack(f)</t>
  </si>
  <si>
    <t>brittle stars(s)</t>
  </si>
  <si>
    <t>Oysters  (m)</t>
  </si>
  <si>
    <t>Sea tulip(m)</t>
  </si>
  <si>
    <t>triple fin(f)</t>
  </si>
  <si>
    <t>duck billed limpet (f)</t>
  </si>
  <si>
    <t>white anemone (s)</t>
  </si>
  <si>
    <t>barnacles (s)</t>
  </si>
  <si>
    <t>Southern oyster (s)</t>
  </si>
  <si>
    <t>blue tube worm(f)</t>
  </si>
  <si>
    <t>1and 2</t>
  </si>
  <si>
    <t>cats eye (m)</t>
  </si>
  <si>
    <t>olive neck fish(m)</t>
  </si>
  <si>
    <t>half crab(m)</t>
  </si>
  <si>
    <t>Duck billed limpet (s)</t>
  </si>
  <si>
    <t xml:space="preserve">1 and 2 </t>
  </si>
  <si>
    <t>Green chiton (m)</t>
  </si>
  <si>
    <t>Snake skin chiton(s)</t>
  </si>
  <si>
    <t>Shags (m)</t>
  </si>
  <si>
    <t>1 and 2</t>
  </si>
  <si>
    <t>Sea lettuce(m)</t>
  </si>
  <si>
    <t>Zig zag weed (m)</t>
  </si>
  <si>
    <t>Neptunes neckl (f)</t>
  </si>
  <si>
    <t>Macrocytis  (s)</t>
  </si>
  <si>
    <t>Arthrocardia  corymbosa(s)</t>
  </si>
  <si>
    <t>Moss weed(m)</t>
  </si>
  <si>
    <t>Red billed gulls (s)</t>
  </si>
  <si>
    <t>Zig zag weed (s)</t>
  </si>
  <si>
    <t>Red filamenteous (f)</t>
  </si>
  <si>
    <t>Sea tulip (s)</t>
  </si>
  <si>
    <t>Ornate limpet (m)</t>
  </si>
  <si>
    <t>???</t>
  </si>
  <si>
    <t>Site</t>
  </si>
  <si>
    <t>sal adj</t>
  </si>
  <si>
    <t>cond</t>
  </si>
  <si>
    <t>cond adj</t>
  </si>
  <si>
    <t>cod adj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</si>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</sst>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2" fontId="0" fillId="0" borderId="0" xfId="0" applyNumberFormat="1"/>
    <xf numFmtId="0" fontId="4" fillId="0" borderId="0" xfId="0" applyFont="1"/>
    <xf numFmtId="0" fontId="3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theme/theme1.xml" Type="http://schemas.openxmlformats.org/officeDocument/2006/relationships/theme" Id="rId8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calcChain.xml" Type="http://schemas.openxmlformats.org/officeDocument/2006/relationships/calcChain" Id="rId11"></Relationship><Relationship Target="worksheets/sheet5.xml" Type="http://schemas.openxmlformats.org/officeDocument/2006/relationships/worksheet" Id="rId5"></Relationship><Relationship Target="sharedStrings.xml" Type="http://schemas.openxmlformats.org/officeDocument/2006/relationships/sharedStrings" Id="rId10"></Relationship><Relationship Target="worksheets/sheet4.xml" Type="http://schemas.openxmlformats.org/officeDocument/2006/relationships/worksheet" Id="rId4"></Relationship><Relationship Target="styles.xml" Type="http://schemas.openxmlformats.org/officeDocument/2006/relationships/style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130" zoomScaleNormal="130" workbookViewId="0">
      <pane ySplit="1" topLeftCell="A2" activePane="bottomLeft" state="frozen"/>
      <selection pane="bottomLeft" activeCell="B2" sqref="B2:P11"/>
    </sheetView>
  </sheetViews>
  <sheetFormatPr defaultRowHeight="15" x14ac:dyDescent="0.25"/>
  <cols>
    <col min="4" max="4" width="12.140625" customWidth="1"/>
    <col min="5" max="5" width="13.140625" customWidth="1"/>
    <col min="7" max="7" width="9.140625" style="1"/>
    <col min="10" max="10" width="9.140625" style="1"/>
  </cols>
  <sheetData>
    <row r="1" spans="1:17" x14ac:dyDescent="0.25">
      <c r="A1" t="s">
        <v>135</v>
      </c>
      <c r="B1" t="s">
        <v>1</v>
      </c>
      <c r="C1" t="s">
        <v>2</v>
      </c>
      <c r="D1" s="7" t="s">
        <v>136</v>
      </c>
      <c r="E1" t="s">
        <v>137</v>
      </c>
      <c r="F1" t="s">
        <v>138</v>
      </c>
      <c r="G1" t="s">
        <v>137</v>
      </c>
      <c r="H1" t="s">
        <v>139</v>
      </c>
      <c r="I1" t="s">
        <v>3</v>
      </c>
      <c r="J1" t="s">
        <v>4</v>
      </c>
      <c r="K1" t="s">
        <v>5</v>
      </c>
      <c r="L1" t="s">
        <v>6</v>
      </c>
      <c r="M1" t="s">
        <v>12</v>
      </c>
      <c r="N1" t="s">
        <v>32</v>
      </c>
      <c r="O1" t="s">
        <v>33</v>
      </c>
      <c r="P1" t="s">
        <v>140</v>
      </c>
      <c r="Q1" t="s">
        <v>140</v>
      </c>
    </row>
    <row r="2" spans="1:17" x14ac:dyDescent="0.25">
      <c r="A2">
        <v>81</v>
      </c>
      <c r="B2" s="5">
        <v>14</v>
      </c>
      <c r="C2" s="5">
        <v>34.200000000000003</v>
      </c>
      <c r="D2" s="5">
        <f>C2*1.015</f>
        <v>34.713000000000001</v>
      </c>
      <c r="E2" s="5">
        <v>41.052</v>
      </c>
      <c r="F2" s="5"/>
      <c r="G2" s="8"/>
      <c r="H2" s="5"/>
      <c r="I2" s="5">
        <v>8.84</v>
      </c>
      <c r="J2" s="5">
        <v>106.5</v>
      </c>
      <c r="K2" s="5">
        <v>7.5600000000000005</v>
      </c>
      <c r="L2" s="5">
        <v>8.5749999999999993</v>
      </c>
      <c r="M2" s="5">
        <v>5.1684388888888897</v>
      </c>
      <c r="N2" s="5">
        <v>2.7333870967741931</v>
      </c>
      <c r="O2" s="5">
        <v>0.69742363423964093</v>
      </c>
      <c r="P2" s="5">
        <v>0</v>
      </c>
    </row>
    <row r="3" spans="1:17" x14ac:dyDescent="0.25">
      <c r="A3">
        <v>82</v>
      </c>
      <c r="B3" s="5">
        <v>14</v>
      </c>
      <c r="C3" s="5">
        <v>34.200000000000003</v>
      </c>
      <c r="D3" s="5">
        <f>C3*1.015</f>
        <v>34.713000000000001</v>
      </c>
      <c r="E3" s="5">
        <v>41.052</v>
      </c>
      <c r="F3" s="5"/>
      <c r="G3" s="8"/>
      <c r="H3" s="5"/>
      <c r="I3" s="5">
        <v>8.84</v>
      </c>
      <c r="J3" s="5">
        <v>106.5</v>
      </c>
      <c r="K3" s="5">
        <v>6.5350000000000001</v>
      </c>
      <c r="L3" s="5">
        <v>5.91</v>
      </c>
      <c r="M3" s="5">
        <v>1.460156626506024</v>
      </c>
      <c r="N3" s="5">
        <v>2.2510460251046025</v>
      </c>
      <c r="O3" s="5">
        <v>0.62873797329179748</v>
      </c>
      <c r="P3" s="5">
        <v>0</v>
      </c>
    </row>
    <row r="4" spans="1:17" x14ac:dyDescent="0.25">
      <c r="A4">
        <v>83</v>
      </c>
      <c r="B4" s="5">
        <v>13.5</v>
      </c>
      <c r="C4" s="5">
        <v>34.200000000000003</v>
      </c>
      <c r="D4" s="5">
        <f>C4*1.015</f>
        <v>34.713000000000001</v>
      </c>
      <c r="E4" s="5" t="s">
        <v>48</v>
      </c>
      <c r="F4" s="5"/>
      <c r="G4" s="8"/>
      <c r="H4" s="5"/>
      <c r="I4" s="5">
        <v>7.81</v>
      </c>
      <c r="J4" s="5">
        <v>93.3</v>
      </c>
      <c r="K4" s="5">
        <v>7.9649999999999999</v>
      </c>
      <c r="L4" s="5">
        <v>2.0750000000000002</v>
      </c>
      <c r="M4" s="5">
        <v>1.0349621212121209</v>
      </c>
      <c r="N4" s="5">
        <v>20.088225806451611</v>
      </c>
      <c r="O4" s="5">
        <v>0.93518169136679108</v>
      </c>
      <c r="P4" s="5">
        <v>1</v>
      </c>
    </row>
    <row r="5" spans="1:17" x14ac:dyDescent="0.25">
      <c r="A5">
        <v>84</v>
      </c>
      <c r="B5" s="5">
        <v>12.9</v>
      </c>
      <c r="C5" s="5">
        <v>34.1</v>
      </c>
      <c r="D5" s="5">
        <f>C5*1.015</f>
        <v>34.611499999999999</v>
      </c>
      <c r="E5" s="5" t="s">
        <v>49</v>
      </c>
      <c r="F5" s="5"/>
      <c r="G5" s="8"/>
      <c r="H5" s="5"/>
      <c r="I5" s="5">
        <v>9.02</v>
      </c>
      <c r="J5" s="5">
        <v>105.9</v>
      </c>
      <c r="K5" s="5">
        <v>8.0300000000000011</v>
      </c>
      <c r="L5" s="5">
        <v>2.54</v>
      </c>
      <c r="M5" s="5">
        <v>1.743841666666667</v>
      </c>
      <c r="N5" s="5">
        <v>0.2169354838709677</v>
      </c>
      <c r="O5" s="5">
        <v>0.59175338662757404</v>
      </c>
      <c r="P5" s="5">
        <v>2</v>
      </c>
    </row>
    <row r="6" spans="1:17" x14ac:dyDescent="0.25">
      <c r="A6">
        <v>85</v>
      </c>
      <c r="B6" s="5">
        <v>13.3</v>
      </c>
      <c r="C6" s="5">
        <v>33.9</v>
      </c>
      <c r="D6" s="5">
        <f>C6*1.015</f>
        <v>34.408499999999997</v>
      </c>
      <c r="E6" s="5" t="s">
        <v>50</v>
      </c>
      <c r="F6" s="5"/>
      <c r="G6" s="8"/>
      <c r="H6" s="5"/>
      <c r="I6" s="5">
        <v>8.6999999999999993</v>
      </c>
      <c r="J6" s="5">
        <v>102.3</v>
      </c>
      <c r="K6" s="5" t="s">
        <v>31</v>
      </c>
      <c r="L6" s="5">
        <v>3.39</v>
      </c>
      <c r="M6" s="5">
        <v>2.32707</v>
      </c>
      <c r="N6" s="5">
        <v>0.29263598326359835</v>
      </c>
      <c r="O6" s="5">
        <v>0.84007846851593093</v>
      </c>
      <c r="P6" s="5">
        <v>5</v>
      </c>
    </row>
    <row r="7" spans="1:17" x14ac:dyDescent="0.25">
      <c r="A7">
        <v>86</v>
      </c>
      <c r="B7" s="5">
        <v>13</v>
      </c>
      <c r="C7" s="5">
        <v>16.100000000000001</v>
      </c>
      <c r="D7" s="5">
        <f>C7*1.07</f>
        <v>17.227000000000004</v>
      </c>
      <c r="E7" s="5" t="s">
        <v>51</v>
      </c>
      <c r="F7" s="5"/>
      <c r="G7" s="8"/>
      <c r="H7" s="5"/>
      <c r="I7" s="5">
        <v>9.7200000000000006</v>
      </c>
      <c r="J7" s="5">
        <v>102.1</v>
      </c>
      <c r="K7" s="5">
        <v>6.64</v>
      </c>
      <c r="L7" s="5">
        <v>17.399999999999999</v>
      </c>
      <c r="M7" s="5">
        <v>4.6021555555555551</v>
      </c>
      <c r="N7" s="5">
        <v>8.8509677419354844</v>
      </c>
      <c r="O7" s="5">
        <v>0.94574871612799782</v>
      </c>
      <c r="P7" s="5">
        <v>10</v>
      </c>
    </row>
    <row r="8" spans="1:17" x14ac:dyDescent="0.25">
      <c r="A8">
        <v>87</v>
      </c>
      <c r="B8" s="5">
        <v>13.1</v>
      </c>
      <c r="C8" s="5">
        <v>31.8</v>
      </c>
      <c r="D8" s="5">
        <f>C8*1.07</f>
        <v>34.026000000000003</v>
      </c>
      <c r="E8" s="5" t="s">
        <v>52</v>
      </c>
      <c r="F8" s="5"/>
      <c r="G8" s="8"/>
      <c r="H8" s="5"/>
      <c r="I8" s="5">
        <v>7.42</v>
      </c>
      <c r="J8" s="5">
        <v>87.2</v>
      </c>
      <c r="K8" s="5">
        <v>8.0449999999999999</v>
      </c>
      <c r="L8" s="5">
        <v>2.0700000000000003</v>
      </c>
      <c r="M8" s="5">
        <v>0.6997374999999999</v>
      </c>
      <c r="N8" s="5">
        <v>1.3281171548117157</v>
      </c>
      <c r="O8" s="5">
        <v>0.80309388185170782</v>
      </c>
      <c r="P8" s="5">
        <v>12</v>
      </c>
    </row>
    <row r="9" spans="1:17" x14ac:dyDescent="0.25">
      <c r="A9">
        <v>88</v>
      </c>
      <c r="B9" s="5">
        <v>11</v>
      </c>
      <c r="C9" s="5">
        <v>0.1</v>
      </c>
      <c r="D9" s="5">
        <f>C9*1.07</f>
        <v>0.10700000000000001</v>
      </c>
      <c r="E9" s="5" t="s">
        <v>53</v>
      </c>
      <c r="F9" s="5"/>
      <c r="G9" s="8"/>
      <c r="H9" s="5"/>
      <c r="I9" s="5">
        <v>10.61</v>
      </c>
      <c r="J9" s="5">
        <v>96.5</v>
      </c>
      <c r="K9" s="5">
        <v>8.4600000000000009</v>
      </c>
      <c r="L9" s="5">
        <v>9.0449999999999999</v>
      </c>
      <c r="M9" s="5">
        <v>1.0599146341463412</v>
      </c>
      <c r="N9" s="5">
        <v>13.666935483870969</v>
      </c>
      <c r="O9" s="5">
        <v>1.2786099961060082</v>
      </c>
      <c r="P9" s="5">
        <v>540</v>
      </c>
    </row>
    <row r="10" spans="1:17" x14ac:dyDescent="0.25">
      <c r="A10">
        <v>89</v>
      </c>
      <c r="B10" s="5">
        <v>13.8</v>
      </c>
      <c r="C10" s="5">
        <v>29.8</v>
      </c>
      <c r="D10" s="5">
        <f>C10*1.07</f>
        <v>31.886000000000003</v>
      </c>
      <c r="E10" s="5">
        <v>36.1</v>
      </c>
      <c r="F10" s="5"/>
      <c r="G10" s="8"/>
      <c r="H10" s="5"/>
      <c r="I10" s="5">
        <v>5.5</v>
      </c>
      <c r="J10" s="5">
        <v>61</v>
      </c>
      <c r="K10" s="5">
        <v>7.6750000000000007</v>
      </c>
      <c r="L10" s="5">
        <v>14.7</v>
      </c>
      <c r="M10" s="5">
        <v>4.5354773777435504</v>
      </c>
      <c r="N10" s="5">
        <v>5.0648535564853567</v>
      </c>
      <c r="O10" s="5">
        <v>1.928482018920219</v>
      </c>
      <c r="P10" s="5">
        <v>150</v>
      </c>
    </row>
    <row r="11" spans="1:17" x14ac:dyDescent="0.25">
      <c r="A11">
        <v>810</v>
      </c>
      <c r="B11" s="5">
        <v>12.5</v>
      </c>
      <c r="C11" s="5">
        <v>32</v>
      </c>
      <c r="D11" s="5">
        <f>C11*1.07</f>
        <v>34.24</v>
      </c>
      <c r="E11" s="5">
        <v>37.369999999999997</v>
      </c>
      <c r="F11" s="5"/>
      <c r="G11" s="8"/>
      <c r="H11" s="5"/>
      <c r="I11" s="5">
        <v>7.76</v>
      </c>
      <c r="J11" s="5">
        <v>89</v>
      </c>
      <c r="K11" s="5" t="s">
        <v>31</v>
      </c>
      <c r="L11" s="5">
        <v>10.440000000000001</v>
      </c>
      <c r="M11" s="5">
        <v>2.1117094594594592</v>
      </c>
      <c r="N11" s="5">
        <v>1.258225806451613</v>
      </c>
      <c r="O11" s="5">
        <v>0.71855768376205431</v>
      </c>
      <c r="P11" s="5">
        <v>10</v>
      </c>
    </row>
    <row r="12" spans="1:17" x14ac:dyDescent="0.25">
      <c r="G12"/>
      <c r="H12" s="1"/>
      <c r="J12"/>
      <c r="K12" s="1"/>
    </row>
    <row r="13" spans="1:17" x14ac:dyDescent="0.25">
      <c r="C13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6" sqref="E16"/>
    </sheetView>
  </sheetViews>
  <sheetFormatPr defaultRowHeight="15" x14ac:dyDescent="0.25"/>
  <cols>
    <col min="2" max="2" width="31.42578125" customWidth="1"/>
    <col min="3" max="3" width="32" customWidth="1"/>
    <col min="4" max="4" width="33.85546875" customWidth="1"/>
    <col min="5" max="5" width="30.42578125" customWidth="1"/>
    <col min="6" max="6" width="29.140625" customWidth="1"/>
  </cols>
  <sheetData>
    <row r="1" spans="1:6" x14ac:dyDescent="0.25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x14ac:dyDescent="0.25">
      <c r="A2">
        <v>1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>
        <v>3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</row>
    <row r="4" spans="1:6" x14ac:dyDescent="0.25">
      <c r="A4">
        <v>4</v>
      </c>
      <c r="B4" t="s">
        <v>76</v>
      </c>
      <c r="C4" t="s">
        <v>77</v>
      </c>
      <c r="D4" t="s">
        <v>78</v>
      </c>
      <c r="E4" t="s">
        <v>79</v>
      </c>
      <c r="F4" t="s">
        <v>65</v>
      </c>
    </row>
    <row r="5" spans="1:6" x14ac:dyDescent="0.25">
      <c r="A5">
        <v>5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</row>
    <row r="6" spans="1:6" x14ac:dyDescent="0.25">
      <c r="A6">
        <v>6</v>
      </c>
      <c r="B6" t="s">
        <v>85</v>
      </c>
      <c r="C6" t="s">
        <v>86</v>
      </c>
      <c r="D6" t="s">
        <v>87</v>
      </c>
      <c r="E6" t="s">
        <v>88</v>
      </c>
      <c r="F6" t="s">
        <v>89</v>
      </c>
    </row>
    <row r="7" spans="1:6" x14ac:dyDescent="0.25">
      <c r="A7">
        <v>7</v>
      </c>
      <c r="B7" t="s">
        <v>90</v>
      </c>
      <c r="C7" t="s">
        <v>91</v>
      </c>
      <c r="D7" t="s">
        <v>31</v>
      </c>
      <c r="E7" t="s">
        <v>92</v>
      </c>
      <c r="F7" t="s">
        <v>93</v>
      </c>
    </row>
    <row r="8" spans="1:6" x14ac:dyDescent="0.25">
      <c r="A8">
        <v>8</v>
      </c>
      <c r="B8" t="s">
        <v>54</v>
      </c>
      <c r="C8" t="s">
        <v>55</v>
      </c>
      <c r="D8" t="s">
        <v>56</v>
      </c>
      <c r="E8" t="s">
        <v>57</v>
      </c>
      <c r="F8" t="s">
        <v>31</v>
      </c>
    </row>
    <row r="9" spans="1:6" x14ac:dyDescent="0.25">
      <c r="A9">
        <v>9</v>
      </c>
      <c r="B9" t="s">
        <v>58</v>
      </c>
      <c r="C9">
        <v>10.34</v>
      </c>
      <c r="D9" t="s">
        <v>59</v>
      </c>
      <c r="E9" t="s">
        <v>60</v>
      </c>
      <c r="F9" t="s">
        <v>61</v>
      </c>
    </row>
    <row r="10" spans="1:6" x14ac:dyDescent="0.25">
      <c r="A10">
        <v>10</v>
      </c>
      <c r="B10">
        <v>13.5</v>
      </c>
      <c r="C10" t="s">
        <v>62</v>
      </c>
      <c r="D10" t="s">
        <v>63</v>
      </c>
      <c r="E10" t="s">
        <v>64</v>
      </c>
      <c r="F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34</v>
      </c>
      <c r="C1" t="s">
        <v>35</v>
      </c>
      <c r="D1" t="s">
        <v>36</v>
      </c>
      <c r="E1" t="s">
        <v>33</v>
      </c>
    </row>
    <row r="2" spans="1:5" x14ac:dyDescent="0.25">
      <c r="A2" t="s">
        <v>37</v>
      </c>
      <c r="B2">
        <v>1.4999999999999999E-2</v>
      </c>
      <c r="C2">
        <v>1.4999999999999999E-2</v>
      </c>
      <c r="D2">
        <f>C2-$B$2</f>
        <v>0</v>
      </c>
      <c r="E2">
        <f>D2*$C$18</f>
        <v>0</v>
      </c>
    </row>
    <row r="3" spans="1:5" x14ac:dyDescent="0.25">
      <c r="A3" t="s">
        <v>46</v>
      </c>
      <c r="B3">
        <v>1.7330000000000001</v>
      </c>
      <c r="C3">
        <v>0.308</v>
      </c>
      <c r="D3">
        <f t="shared" ref="D3:D14" si="0">C3-$B$2</f>
        <v>0.29299999999999998</v>
      </c>
      <c r="E3" s="5">
        <f t="shared" ref="E3:E14" si="1">D3*$C$18</f>
        <v>1.5480691275167786</v>
      </c>
    </row>
    <row r="4" spans="1:5" x14ac:dyDescent="0.25">
      <c r="A4" t="s">
        <v>47</v>
      </c>
      <c r="B4">
        <v>3.4660000000000002</v>
      </c>
      <c r="C4">
        <v>0.76</v>
      </c>
      <c r="D4">
        <f t="shared" si="0"/>
        <v>0.745</v>
      </c>
      <c r="E4" s="5">
        <f t="shared" si="1"/>
        <v>3.9362167235494883</v>
      </c>
    </row>
    <row r="5" spans="1:5" x14ac:dyDescent="0.25">
      <c r="A5">
        <v>81</v>
      </c>
      <c r="C5">
        <v>0.14699999999999999</v>
      </c>
      <c r="D5">
        <f t="shared" si="0"/>
        <v>0.13200000000000001</v>
      </c>
      <c r="E5" s="5">
        <f t="shared" si="1"/>
        <v>0.69742363423964093</v>
      </c>
    </row>
    <row r="6" spans="1:5" x14ac:dyDescent="0.25">
      <c r="A6">
        <v>82</v>
      </c>
      <c r="C6">
        <v>0.13400000000000001</v>
      </c>
      <c r="D6">
        <f t="shared" si="0"/>
        <v>0.11900000000000001</v>
      </c>
      <c r="E6" s="5">
        <f t="shared" si="1"/>
        <v>0.62873797329179748</v>
      </c>
    </row>
    <row r="7" spans="1:5" x14ac:dyDescent="0.25">
      <c r="A7">
        <v>83</v>
      </c>
      <c r="C7">
        <v>0.192</v>
      </c>
      <c r="D7">
        <f t="shared" si="0"/>
        <v>0.17699999999999999</v>
      </c>
      <c r="E7" s="5">
        <f t="shared" si="1"/>
        <v>0.93518169136679108</v>
      </c>
    </row>
    <row r="8" spans="1:5" x14ac:dyDescent="0.25">
      <c r="A8">
        <v>84</v>
      </c>
      <c r="C8">
        <v>0.127</v>
      </c>
      <c r="D8">
        <f t="shared" si="0"/>
        <v>0.112</v>
      </c>
      <c r="E8" s="5">
        <f t="shared" si="1"/>
        <v>0.59175338662757404</v>
      </c>
    </row>
    <row r="9" spans="1:5" x14ac:dyDescent="0.25">
      <c r="A9">
        <v>85</v>
      </c>
      <c r="C9">
        <v>0.17399999999999999</v>
      </c>
      <c r="D9">
        <f t="shared" si="0"/>
        <v>0.15899999999999997</v>
      </c>
      <c r="E9" s="5">
        <f t="shared" si="1"/>
        <v>0.84007846851593093</v>
      </c>
    </row>
    <row r="10" spans="1:5" x14ac:dyDescent="0.25">
      <c r="A10">
        <v>86</v>
      </c>
      <c r="C10">
        <v>0.19400000000000001</v>
      </c>
      <c r="D10">
        <f t="shared" si="0"/>
        <v>0.17899999999999999</v>
      </c>
      <c r="E10" s="5">
        <f t="shared" si="1"/>
        <v>0.94574871612799782</v>
      </c>
    </row>
    <row r="11" spans="1:5" x14ac:dyDescent="0.25">
      <c r="A11">
        <v>87</v>
      </c>
      <c r="C11">
        <v>0.16700000000000001</v>
      </c>
      <c r="D11">
        <f t="shared" si="0"/>
        <v>0.15200000000000002</v>
      </c>
      <c r="E11" s="5">
        <f t="shared" si="1"/>
        <v>0.80309388185170782</v>
      </c>
    </row>
    <row r="12" spans="1:5" x14ac:dyDescent="0.25">
      <c r="A12">
        <v>88</v>
      </c>
      <c r="C12">
        <v>0.25700000000000001</v>
      </c>
      <c r="D12">
        <f t="shared" si="0"/>
        <v>0.24199999999999999</v>
      </c>
      <c r="E12" s="5">
        <f t="shared" si="1"/>
        <v>1.2786099961060082</v>
      </c>
    </row>
    <row r="13" spans="1:5" x14ac:dyDescent="0.25">
      <c r="A13">
        <v>89</v>
      </c>
      <c r="C13">
        <v>0.38</v>
      </c>
      <c r="D13">
        <f t="shared" si="0"/>
        <v>0.36499999999999999</v>
      </c>
      <c r="E13" s="5">
        <f t="shared" si="1"/>
        <v>1.928482018920219</v>
      </c>
    </row>
    <row r="14" spans="1:5" x14ac:dyDescent="0.25">
      <c r="A14">
        <v>810</v>
      </c>
      <c r="C14">
        <v>0.151</v>
      </c>
      <c r="D14">
        <f t="shared" si="0"/>
        <v>0.13600000000000001</v>
      </c>
      <c r="E14" s="5">
        <f t="shared" si="1"/>
        <v>0.71855768376205431</v>
      </c>
    </row>
    <row r="16" spans="1:5" x14ac:dyDescent="0.25">
      <c r="B16" t="s">
        <v>41</v>
      </c>
      <c r="C16">
        <f>B3/D3</f>
        <v>5.914675767918089</v>
      </c>
    </row>
    <row r="17" spans="3:3" x14ac:dyDescent="0.25">
      <c r="C17">
        <f>B4/D4</f>
        <v>4.6523489932885909</v>
      </c>
    </row>
    <row r="18" spans="3:3" x14ac:dyDescent="0.25">
      <c r="C18">
        <f>AVERAGE(C16:C17)</f>
        <v>5.2835123806033399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3" sqref="G3:G12"/>
    </sheetView>
  </sheetViews>
  <sheetFormatPr defaultRowHeight="15" x14ac:dyDescent="0.25"/>
  <sheetData>
    <row r="1" spans="1:7" x14ac:dyDescent="0.25">
      <c r="A1" t="s">
        <v>0</v>
      </c>
      <c r="B1" t="s">
        <v>34</v>
      </c>
      <c r="C1" t="s">
        <v>35</v>
      </c>
      <c r="D1" t="s">
        <v>36</v>
      </c>
      <c r="E1" t="s">
        <v>32</v>
      </c>
    </row>
    <row r="2" spans="1:7" x14ac:dyDescent="0.25">
      <c r="A2" t="s">
        <v>38</v>
      </c>
      <c r="B2">
        <v>2.5999999999999999E-2</v>
      </c>
      <c r="C2">
        <v>2.5999999999999999E-2</v>
      </c>
      <c r="D2">
        <f>C2-$B$2</f>
        <v>0</v>
      </c>
      <c r="E2">
        <f>D2*$C$10</f>
        <v>0</v>
      </c>
    </row>
    <row r="3" spans="1:7" x14ac:dyDescent="0.25">
      <c r="A3" t="s">
        <v>39</v>
      </c>
      <c r="B3">
        <v>5.38</v>
      </c>
      <c r="C3">
        <v>0.26500000000000001</v>
      </c>
      <c r="D3">
        <f t="shared" ref="D3:D8" si="0">C3-$B$2</f>
        <v>0.23900000000000002</v>
      </c>
      <c r="E3">
        <f t="shared" ref="E3:E8" si="1">D3*$C$10</f>
        <v>5.38</v>
      </c>
      <c r="G3">
        <f>D16*$C$22</f>
        <v>2.7333870967741931</v>
      </c>
    </row>
    <row r="4" spans="1:7" x14ac:dyDescent="0.25">
      <c r="A4">
        <v>82</v>
      </c>
      <c r="C4">
        <v>0.126</v>
      </c>
      <c r="D4">
        <f t="shared" si="0"/>
        <v>0.1</v>
      </c>
      <c r="G4">
        <f>D4*$C$10</f>
        <v>2.2510460251046025</v>
      </c>
    </row>
    <row r="5" spans="1:7" x14ac:dyDescent="0.25">
      <c r="A5">
        <v>85</v>
      </c>
      <c r="C5">
        <v>3.9E-2</v>
      </c>
      <c r="D5">
        <f t="shared" si="0"/>
        <v>1.3000000000000001E-2</v>
      </c>
      <c r="G5">
        <f>E17*2</f>
        <v>20.088225806451611</v>
      </c>
    </row>
    <row r="6" spans="1:7" x14ac:dyDescent="0.25">
      <c r="A6">
        <v>87</v>
      </c>
      <c r="C6">
        <v>8.5000000000000006E-2</v>
      </c>
      <c r="D6">
        <f t="shared" si="0"/>
        <v>5.9000000000000011E-2</v>
      </c>
      <c r="G6">
        <f>D18*$C$22</f>
        <v>0.2169354838709677</v>
      </c>
    </row>
    <row r="7" spans="1:7" x14ac:dyDescent="0.25">
      <c r="A7">
        <v>89</v>
      </c>
      <c r="C7">
        <v>0</v>
      </c>
      <c r="D7">
        <v>0</v>
      </c>
      <c r="E7">
        <f t="shared" si="1"/>
        <v>0</v>
      </c>
      <c r="G7">
        <f>D5*$C$10</f>
        <v>0.29263598326359835</v>
      </c>
    </row>
    <row r="8" spans="1:7" x14ac:dyDescent="0.25">
      <c r="A8">
        <v>89</v>
      </c>
      <c r="B8" t="s">
        <v>40</v>
      </c>
      <c r="C8">
        <v>0.10100000000000001</v>
      </c>
      <c r="D8">
        <f t="shared" si="0"/>
        <v>7.5000000000000011E-2</v>
      </c>
      <c r="E8">
        <f t="shared" si="1"/>
        <v>1.6882845188284521</v>
      </c>
      <c r="G8">
        <f>E19*6</f>
        <v>8.8509677419354844</v>
      </c>
    </row>
    <row r="9" spans="1:7" x14ac:dyDescent="0.25">
      <c r="G9">
        <f>D6*$C$10</f>
        <v>1.3281171548117157</v>
      </c>
    </row>
    <row r="10" spans="1:7" x14ac:dyDescent="0.25">
      <c r="B10" t="s">
        <v>41</v>
      </c>
      <c r="C10">
        <f>B3/D3</f>
        <v>22.510460251046023</v>
      </c>
      <c r="G10">
        <f>E20*6</f>
        <v>13.666935483870969</v>
      </c>
    </row>
    <row r="11" spans="1:7" x14ac:dyDescent="0.25">
      <c r="G11">
        <f>E8*3</f>
        <v>5.0648535564853567</v>
      </c>
    </row>
    <row r="12" spans="1:7" x14ac:dyDescent="0.25">
      <c r="G12">
        <f>D21*$C$22</f>
        <v>1.258225806451613</v>
      </c>
    </row>
    <row r="13" spans="1:7" x14ac:dyDescent="0.25">
      <c r="A13" t="s">
        <v>0</v>
      </c>
      <c r="B13" t="s">
        <v>34</v>
      </c>
      <c r="C13" t="s">
        <v>35</v>
      </c>
      <c r="D13" t="s">
        <v>36</v>
      </c>
      <c r="E13" t="s">
        <v>32</v>
      </c>
    </row>
    <row r="14" spans="1:7" x14ac:dyDescent="0.25">
      <c r="A14" t="s">
        <v>42</v>
      </c>
      <c r="B14">
        <v>2.7E-2</v>
      </c>
      <c r="C14">
        <v>2.7E-2</v>
      </c>
      <c r="D14">
        <f>C14-$B$14</f>
        <v>0</v>
      </c>
      <c r="E14">
        <f>D14*$C$22</f>
        <v>0</v>
      </c>
    </row>
    <row r="15" spans="1:7" x14ac:dyDescent="0.25">
      <c r="A15" t="s">
        <v>43</v>
      </c>
      <c r="B15">
        <v>5.38</v>
      </c>
      <c r="C15">
        <v>0.27500000000000002</v>
      </c>
      <c r="D15">
        <f t="shared" ref="D15:D21" si="2">C15-$B$14</f>
        <v>0.24800000000000003</v>
      </c>
      <c r="E15">
        <f t="shared" ref="E15:E20" si="3">D15*$C$22</f>
        <v>5.38</v>
      </c>
    </row>
    <row r="16" spans="1:7" x14ac:dyDescent="0.25">
      <c r="A16">
        <v>81</v>
      </c>
      <c r="C16">
        <v>0.153</v>
      </c>
      <c r="D16">
        <f t="shared" si="2"/>
        <v>0.126</v>
      </c>
    </row>
    <row r="17" spans="1:5" x14ac:dyDescent="0.25">
      <c r="A17">
        <v>83</v>
      </c>
      <c r="B17" t="s">
        <v>44</v>
      </c>
      <c r="C17">
        <v>0.49</v>
      </c>
      <c r="D17">
        <f t="shared" si="2"/>
        <v>0.46299999999999997</v>
      </c>
      <c r="E17">
        <f t="shared" si="3"/>
        <v>10.044112903225805</v>
      </c>
    </row>
    <row r="18" spans="1:5" x14ac:dyDescent="0.25">
      <c r="A18">
        <v>84</v>
      </c>
      <c r="C18">
        <v>3.6999999999999998E-2</v>
      </c>
      <c r="D18">
        <f t="shared" si="2"/>
        <v>9.9999999999999985E-3</v>
      </c>
    </row>
    <row r="19" spans="1:5" x14ac:dyDescent="0.25">
      <c r="A19">
        <v>86</v>
      </c>
      <c r="B19" t="s">
        <v>45</v>
      </c>
      <c r="C19">
        <v>9.5000000000000001E-2</v>
      </c>
      <c r="D19">
        <f t="shared" si="2"/>
        <v>6.8000000000000005E-2</v>
      </c>
      <c r="E19">
        <f t="shared" si="3"/>
        <v>1.4751612903225806</v>
      </c>
    </row>
    <row r="20" spans="1:5" x14ac:dyDescent="0.25">
      <c r="A20">
        <v>88</v>
      </c>
      <c r="B20" t="s">
        <v>45</v>
      </c>
      <c r="C20">
        <v>0.13200000000000001</v>
      </c>
      <c r="D20">
        <f t="shared" si="2"/>
        <v>0.10500000000000001</v>
      </c>
      <c r="E20">
        <f t="shared" si="3"/>
        <v>2.2778225806451613</v>
      </c>
    </row>
    <row r="21" spans="1:5" x14ac:dyDescent="0.25">
      <c r="A21">
        <v>810</v>
      </c>
      <c r="C21">
        <v>8.5000000000000006E-2</v>
      </c>
      <c r="D21">
        <f t="shared" si="2"/>
        <v>5.800000000000001E-2</v>
      </c>
    </row>
    <row r="22" spans="1:5" x14ac:dyDescent="0.25">
      <c r="B22" t="s">
        <v>41</v>
      </c>
      <c r="C22">
        <f>B15/D15</f>
        <v>21.693548387096772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2" sqref="M2:M11"/>
    </sheetView>
  </sheetViews>
  <sheetFormatPr defaultRowHeight="15" x14ac:dyDescent="0.25"/>
  <cols>
    <col min="13" max="13" width="9.5703125" bestFit="1" customWidth="1"/>
  </cols>
  <sheetData>
    <row r="1" spans="1:13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J1" t="s">
        <v>29</v>
      </c>
      <c r="K1" t="s">
        <v>30</v>
      </c>
    </row>
    <row r="2" spans="1:13" x14ac:dyDescent="0.25">
      <c r="A2" s="2" t="s">
        <v>13</v>
      </c>
      <c r="B2">
        <v>0.122</v>
      </c>
      <c r="C2">
        <v>0.1658</v>
      </c>
      <c r="D2">
        <v>0.1512</v>
      </c>
      <c r="E2">
        <v>0.14929999999999999</v>
      </c>
      <c r="F2">
        <f>C2-B2</f>
        <v>4.3800000000000006E-2</v>
      </c>
      <c r="G2">
        <f>D2-B2</f>
        <v>2.9200000000000004E-2</v>
      </c>
      <c r="H2">
        <f>E2-B2</f>
        <v>2.7299999999999991E-2</v>
      </c>
      <c r="I2">
        <f>11.85*F2-1.54*G2-0.08*H2</f>
        <v>0.47187800000000008</v>
      </c>
      <c r="J2">
        <v>0.9</v>
      </c>
      <c r="K2">
        <f>I2*10/J2</f>
        <v>5.2430888888888898</v>
      </c>
      <c r="M2" s="5">
        <f>AVERAGE(K2:K3)</f>
        <v>5.1684388888888897</v>
      </c>
    </row>
    <row r="3" spans="1:13" x14ac:dyDescent="0.25">
      <c r="A3" s="3"/>
      <c r="B3">
        <v>0.10970000000000001</v>
      </c>
      <c r="C3">
        <v>0.1522</v>
      </c>
      <c r="D3">
        <v>0.13769999999999999</v>
      </c>
      <c r="E3">
        <v>0.13550000000000001</v>
      </c>
      <c r="F3">
        <f t="shared" ref="F3:F21" si="0">C3-B3</f>
        <v>4.2499999999999996E-2</v>
      </c>
      <c r="G3">
        <f t="shared" ref="G3:G21" si="1">D3-B3</f>
        <v>2.7999999999999983E-2</v>
      </c>
      <c r="H3">
        <f t="shared" ref="H3:H21" si="2">E3-B3</f>
        <v>2.5800000000000003E-2</v>
      </c>
      <c r="I3">
        <f t="shared" ref="I3:I21" si="3">11.85*F3-1.54*G3-0.08*H3</f>
        <v>0.45844099999999999</v>
      </c>
      <c r="J3">
        <v>0.9</v>
      </c>
      <c r="K3">
        <f t="shared" ref="K3:K23" si="4">I3*10/J3</f>
        <v>5.0937888888888887</v>
      </c>
      <c r="M3" s="5">
        <f>AVERAGE(K4:K5)</f>
        <v>1.460156626506024</v>
      </c>
    </row>
    <row r="4" spans="1:13" x14ac:dyDescent="0.25">
      <c r="A4" s="3" t="s">
        <v>14</v>
      </c>
      <c r="B4">
        <v>3.7000000000000002E-3</v>
      </c>
      <c r="C4">
        <v>2.5499999999999998E-2</v>
      </c>
      <c r="D4">
        <v>1.2500000000000001E-2</v>
      </c>
      <c r="E4">
        <v>9.9000000000000008E-3</v>
      </c>
      <c r="F4">
        <f t="shared" si="0"/>
        <v>2.18E-2</v>
      </c>
      <c r="G4">
        <f t="shared" si="1"/>
        <v>8.8000000000000005E-3</v>
      </c>
      <c r="H4">
        <f t="shared" si="2"/>
        <v>6.2000000000000006E-3</v>
      </c>
      <c r="I4">
        <f t="shared" si="3"/>
        <v>0.244282</v>
      </c>
      <c r="J4">
        <v>1.66</v>
      </c>
      <c r="K4">
        <f t="shared" si="4"/>
        <v>1.4715783132530122</v>
      </c>
      <c r="M4" s="5">
        <f>AVERAGE(K6:K7)</f>
        <v>1.0349621212121209</v>
      </c>
    </row>
    <row r="5" spans="1:13" x14ac:dyDescent="0.25">
      <c r="A5" s="3"/>
      <c r="B5">
        <v>8.0000000000000002E-3</v>
      </c>
      <c r="C5">
        <v>2.9399999999999999E-2</v>
      </c>
      <c r="D5">
        <v>1.6199999999999999E-2</v>
      </c>
      <c r="E5">
        <v>1.3899999999999999E-2</v>
      </c>
      <c r="F5">
        <f t="shared" si="0"/>
        <v>2.1399999999999999E-2</v>
      </c>
      <c r="G5">
        <f t="shared" si="1"/>
        <v>8.199999999999999E-3</v>
      </c>
      <c r="H5">
        <f t="shared" si="2"/>
        <v>5.899999999999999E-3</v>
      </c>
      <c r="I5">
        <f t="shared" si="3"/>
        <v>0.24048999999999998</v>
      </c>
      <c r="J5">
        <v>1.66</v>
      </c>
      <c r="K5">
        <f t="shared" si="4"/>
        <v>1.4487349397590359</v>
      </c>
      <c r="M5" s="5">
        <f>AVERAGE(K8:K9)</f>
        <v>1.743841666666667</v>
      </c>
    </row>
    <row r="6" spans="1:13" x14ac:dyDescent="0.25">
      <c r="A6" s="3" t="s">
        <v>15</v>
      </c>
      <c r="B6">
        <v>1.0800000000000001E-2</v>
      </c>
      <c r="C6">
        <v>2.3099999999999999E-2</v>
      </c>
      <c r="D6">
        <v>1.5699999999999999E-2</v>
      </c>
      <c r="E6">
        <v>1.4999999999999999E-2</v>
      </c>
      <c r="F6">
        <f t="shared" si="0"/>
        <v>1.2299999999999998E-2</v>
      </c>
      <c r="G6">
        <f t="shared" si="1"/>
        <v>4.8999999999999981E-3</v>
      </c>
      <c r="H6">
        <f t="shared" si="2"/>
        <v>4.1999999999999989E-3</v>
      </c>
      <c r="I6">
        <f t="shared" si="3"/>
        <v>0.13787299999999997</v>
      </c>
      <c r="J6">
        <v>1.32</v>
      </c>
      <c r="K6">
        <f t="shared" si="4"/>
        <v>1.0444924242424238</v>
      </c>
      <c r="M6" s="5">
        <f>AVERAGE(K10:K11)</f>
        <v>2.32707</v>
      </c>
    </row>
    <row r="7" spans="1:13" x14ac:dyDescent="0.25">
      <c r="A7" s="3"/>
      <c r="B7">
        <v>1.1599999999999999E-2</v>
      </c>
      <c r="C7">
        <v>2.3699999999999999E-2</v>
      </c>
      <c r="D7">
        <v>1.66E-2</v>
      </c>
      <c r="E7">
        <v>1.5699999999999999E-2</v>
      </c>
      <c r="F7">
        <f t="shared" si="0"/>
        <v>1.21E-2</v>
      </c>
      <c r="G7">
        <f t="shared" si="1"/>
        <v>5.000000000000001E-3</v>
      </c>
      <c r="H7">
        <f t="shared" si="2"/>
        <v>4.0999999999999995E-3</v>
      </c>
      <c r="I7">
        <f t="shared" si="3"/>
        <v>0.13535699999999998</v>
      </c>
      <c r="J7">
        <v>1.32</v>
      </c>
      <c r="K7">
        <f t="shared" si="4"/>
        <v>1.0254318181818178</v>
      </c>
      <c r="M7" s="5">
        <f>AVERAGE(K12:K13)</f>
        <v>4.6021555555555551</v>
      </c>
    </row>
    <row r="8" spans="1:13" x14ac:dyDescent="0.25">
      <c r="A8" s="3" t="s">
        <v>16</v>
      </c>
      <c r="B8">
        <v>1.2E-2</v>
      </c>
      <c r="C8">
        <v>3.0800000000000001E-2</v>
      </c>
      <c r="D8">
        <v>0.02</v>
      </c>
      <c r="E8">
        <v>1.7999999999999999E-2</v>
      </c>
      <c r="F8">
        <f t="shared" si="0"/>
        <v>1.8800000000000001E-2</v>
      </c>
      <c r="G8">
        <f t="shared" si="1"/>
        <v>8.0000000000000002E-3</v>
      </c>
      <c r="H8">
        <f t="shared" si="2"/>
        <v>5.9999999999999984E-3</v>
      </c>
      <c r="I8">
        <f t="shared" si="3"/>
        <v>0.20998</v>
      </c>
      <c r="J8">
        <v>1.2</v>
      </c>
      <c r="K8">
        <f t="shared" si="4"/>
        <v>1.7498333333333336</v>
      </c>
      <c r="M8" s="5">
        <f>AVERAGE(K14:K15)</f>
        <v>0.6997374999999999</v>
      </c>
    </row>
    <row r="9" spans="1:13" x14ac:dyDescent="0.25">
      <c r="A9" s="3"/>
      <c r="B9">
        <v>1.3899999999999999E-2</v>
      </c>
      <c r="C9">
        <v>3.2500000000000001E-2</v>
      </c>
      <c r="D9">
        <v>2.1299999999999999E-2</v>
      </c>
      <c r="E9">
        <v>1.9800000000000002E-2</v>
      </c>
      <c r="F9">
        <f t="shared" si="0"/>
        <v>1.8600000000000002E-2</v>
      </c>
      <c r="G9">
        <f t="shared" si="1"/>
        <v>7.4000000000000003E-3</v>
      </c>
      <c r="H9">
        <f t="shared" si="2"/>
        <v>5.9000000000000025E-3</v>
      </c>
      <c r="I9">
        <f t="shared" si="3"/>
        <v>0.20854200000000003</v>
      </c>
      <c r="J9">
        <v>1.2</v>
      </c>
      <c r="K9">
        <f t="shared" si="4"/>
        <v>1.7378500000000006</v>
      </c>
      <c r="M9" s="5">
        <f>AVERAGE(K16:K17)</f>
        <v>1.0599146341463412</v>
      </c>
    </row>
    <row r="10" spans="1:13" x14ac:dyDescent="0.25">
      <c r="A10" s="3" t="s">
        <v>17</v>
      </c>
      <c r="B10">
        <v>4.1000000000000003E-3</v>
      </c>
      <c r="C10">
        <v>2.46E-2</v>
      </c>
      <c r="D10">
        <v>1.2500000000000001E-2</v>
      </c>
      <c r="E10">
        <v>9.7999999999999997E-3</v>
      </c>
      <c r="F10">
        <f t="shared" si="0"/>
        <v>2.0500000000000001E-2</v>
      </c>
      <c r="G10">
        <f t="shared" si="1"/>
        <v>8.4000000000000012E-3</v>
      </c>
      <c r="H10">
        <f t="shared" si="2"/>
        <v>5.6999999999999993E-3</v>
      </c>
      <c r="I10">
        <f t="shared" si="3"/>
        <v>0.22953299999999999</v>
      </c>
      <c r="J10">
        <v>1</v>
      </c>
      <c r="K10">
        <f t="shared" si="4"/>
        <v>2.2953299999999999</v>
      </c>
      <c r="L10">
        <f>AVERAGE(K18:K19)</f>
        <v>4.0766792452830183</v>
      </c>
      <c r="M10" s="5">
        <f>AVERAGE(L10:L11)</f>
        <v>4.5354773777435504</v>
      </c>
    </row>
    <row r="11" spans="1:13" x14ac:dyDescent="0.25">
      <c r="A11" s="3"/>
      <c r="B11">
        <v>9.1000000000000004E-3</v>
      </c>
      <c r="C11">
        <v>3.0200000000000001E-2</v>
      </c>
      <c r="D11">
        <v>1.7999999999999999E-2</v>
      </c>
      <c r="E11">
        <v>1.47E-2</v>
      </c>
      <c r="F11">
        <f t="shared" si="0"/>
        <v>2.1100000000000001E-2</v>
      </c>
      <c r="G11">
        <f t="shared" si="1"/>
        <v>8.8999999999999982E-3</v>
      </c>
      <c r="H11">
        <f t="shared" si="2"/>
        <v>5.5999999999999991E-3</v>
      </c>
      <c r="I11">
        <f t="shared" si="3"/>
        <v>0.23588100000000001</v>
      </c>
      <c r="J11">
        <v>1</v>
      </c>
      <c r="K11">
        <f t="shared" si="4"/>
        <v>2.3588100000000001</v>
      </c>
      <c r="L11">
        <f>AVERAGE(K20:K21)</f>
        <v>4.9942755102040817</v>
      </c>
      <c r="M11" s="5">
        <f>AVERAGE(K22:K23)</f>
        <v>2.1117094594594592</v>
      </c>
    </row>
    <row r="12" spans="1:13" x14ac:dyDescent="0.25">
      <c r="A12" s="3" t="s">
        <v>18</v>
      </c>
      <c r="B12">
        <v>4.7999999999999996E-3</v>
      </c>
      <c r="C12">
        <v>2.3599999999999999E-2</v>
      </c>
      <c r="D12">
        <v>1.29E-2</v>
      </c>
      <c r="E12">
        <v>1.04E-2</v>
      </c>
      <c r="F12">
        <f t="shared" si="0"/>
        <v>1.8800000000000001E-2</v>
      </c>
      <c r="G12">
        <f t="shared" si="1"/>
        <v>8.0999999999999996E-3</v>
      </c>
      <c r="H12">
        <f t="shared" si="2"/>
        <v>5.5999999999999999E-3</v>
      </c>
      <c r="I12">
        <f t="shared" si="3"/>
        <v>0.20985799999999999</v>
      </c>
      <c r="J12">
        <v>0.45</v>
      </c>
      <c r="K12">
        <f t="shared" si="4"/>
        <v>4.6635111111111112</v>
      </c>
    </row>
    <row r="13" spans="1:13" x14ac:dyDescent="0.25">
      <c r="A13" s="4"/>
      <c r="B13">
        <v>4.1999999999999997E-3</v>
      </c>
      <c r="C13">
        <v>2.24E-2</v>
      </c>
      <c r="D13">
        <v>1.1299999999999999E-2</v>
      </c>
      <c r="E13">
        <v>9.1999999999999998E-3</v>
      </c>
      <c r="F13">
        <f t="shared" si="0"/>
        <v>1.8200000000000001E-2</v>
      </c>
      <c r="G13">
        <f t="shared" si="1"/>
        <v>7.0999999999999995E-3</v>
      </c>
      <c r="H13">
        <f t="shared" si="2"/>
        <v>5.0000000000000001E-3</v>
      </c>
      <c r="I13">
        <f t="shared" si="3"/>
        <v>0.20433599999999999</v>
      </c>
      <c r="J13">
        <v>0.45</v>
      </c>
      <c r="K13">
        <f t="shared" si="4"/>
        <v>4.5407999999999999</v>
      </c>
    </row>
    <row r="14" spans="1:13" x14ac:dyDescent="0.25">
      <c r="A14" t="s">
        <v>19</v>
      </c>
      <c r="B14">
        <v>1.1599999999999999E-2</v>
      </c>
      <c r="C14">
        <v>2.46E-2</v>
      </c>
      <c r="D14">
        <v>1.8200000000000001E-2</v>
      </c>
      <c r="E14">
        <v>1.61E-2</v>
      </c>
      <c r="F14">
        <f t="shared" si="0"/>
        <v>1.3000000000000001E-2</v>
      </c>
      <c r="G14">
        <f t="shared" si="1"/>
        <v>6.6000000000000017E-3</v>
      </c>
      <c r="H14">
        <f t="shared" si="2"/>
        <v>4.5000000000000005E-3</v>
      </c>
      <c r="I14">
        <f t="shared" si="3"/>
        <v>0.14352600000000001</v>
      </c>
      <c r="J14">
        <v>2</v>
      </c>
      <c r="K14">
        <f t="shared" si="4"/>
        <v>0.7176300000000001</v>
      </c>
    </row>
    <row r="15" spans="1:13" x14ac:dyDescent="0.25">
      <c r="B15">
        <v>5.7000000000000002E-3</v>
      </c>
      <c r="C15">
        <v>1.78E-2</v>
      </c>
      <c r="D15">
        <v>1.0500000000000001E-2</v>
      </c>
      <c r="E15">
        <v>1E-3</v>
      </c>
      <c r="F15">
        <f t="shared" si="0"/>
        <v>1.21E-2</v>
      </c>
      <c r="G15">
        <f t="shared" si="1"/>
        <v>4.8000000000000004E-3</v>
      </c>
      <c r="H15">
        <f t="shared" si="2"/>
        <v>-4.7000000000000002E-3</v>
      </c>
      <c r="I15">
        <f t="shared" si="3"/>
        <v>0.13636899999999996</v>
      </c>
      <c r="J15">
        <v>2</v>
      </c>
      <c r="K15">
        <f t="shared" si="4"/>
        <v>0.68184499999999981</v>
      </c>
    </row>
    <row r="16" spans="1:13" x14ac:dyDescent="0.25">
      <c r="A16" t="s">
        <v>20</v>
      </c>
      <c r="B16">
        <v>1.17E-2</v>
      </c>
      <c r="C16">
        <v>2.35E-2</v>
      </c>
      <c r="D16">
        <v>1.7500000000000002E-2</v>
      </c>
      <c r="E16">
        <v>1.46E-2</v>
      </c>
      <c r="F16">
        <f t="shared" si="0"/>
        <v>1.18E-2</v>
      </c>
      <c r="G16">
        <f t="shared" si="1"/>
        <v>5.8000000000000013E-3</v>
      </c>
      <c r="H16">
        <f t="shared" si="2"/>
        <v>2.8999999999999998E-3</v>
      </c>
      <c r="I16">
        <f t="shared" si="3"/>
        <v>0.13066599999999998</v>
      </c>
      <c r="J16">
        <v>1.23</v>
      </c>
      <c r="K16">
        <f t="shared" si="4"/>
        <v>1.0623252032520323</v>
      </c>
    </row>
    <row r="17" spans="1:11" x14ac:dyDescent="0.25">
      <c r="B17">
        <v>1.0699999999999999E-2</v>
      </c>
      <c r="C17">
        <v>2.24E-2</v>
      </c>
      <c r="D17">
        <v>1.61E-2</v>
      </c>
      <c r="E17">
        <v>1.3899999999999999E-2</v>
      </c>
      <c r="F17">
        <f t="shared" si="0"/>
        <v>1.17E-2</v>
      </c>
      <c r="G17">
        <f t="shared" si="1"/>
        <v>5.4000000000000003E-3</v>
      </c>
      <c r="H17">
        <f t="shared" si="2"/>
        <v>3.1999999999999997E-3</v>
      </c>
      <c r="I17">
        <f t="shared" si="3"/>
        <v>0.13007299999999999</v>
      </c>
      <c r="J17">
        <v>1.23</v>
      </c>
      <c r="K17">
        <f t="shared" si="4"/>
        <v>1.0575040650406504</v>
      </c>
    </row>
    <row r="18" spans="1:11" x14ac:dyDescent="0.25">
      <c r="A18" t="s">
        <v>21</v>
      </c>
      <c r="B18">
        <v>9.5999999999999992E-3</v>
      </c>
      <c r="C18">
        <v>2.8899999999999999E-2</v>
      </c>
      <c r="D18">
        <v>1.7500000000000002E-2</v>
      </c>
      <c r="E18">
        <v>1.67E-2</v>
      </c>
      <c r="F18">
        <f t="shared" si="0"/>
        <v>1.9299999999999998E-2</v>
      </c>
      <c r="G18">
        <f t="shared" si="1"/>
        <v>7.9000000000000025E-3</v>
      </c>
      <c r="H18">
        <f t="shared" si="2"/>
        <v>7.1000000000000004E-3</v>
      </c>
      <c r="I18">
        <f t="shared" si="3"/>
        <v>0.21597099999999994</v>
      </c>
      <c r="J18">
        <v>0.53</v>
      </c>
      <c r="K18">
        <f t="shared" si="4"/>
        <v>4.074924528301886</v>
      </c>
    </row>
    <row r="19" spans="1:11" x14ac:dyDescent="0.25">
      <c r="B19">
        <v>9.9000000000000008E-3</v>
      </c>
      <c r="C19">
        <v>2.92E-2</v>
      </c>
      <c r="D19">
        <v>1.77E-2</v>
      </c>
      <c r="E19">
        <v>1.66E-2</v>
      </c>
      <c r="F19">
        <f t="shared" si="0"/>
        <v>1.9299999999999998E-2</v>
      </c>
      <c r="G19">
        <f t="shared" si="1"/>
        <v>7.7999999999999996E-3</v>
      </c>
      <c r="H19">
        <f t="shared" si="2"/>
        <v>6.6999999999999994E-3</v>
      </c>
      <c r="I19">
        <f t="shared" si="3"/>
        <v>0.21615699999999996</v>
      </c>
      <c r="J19">
        <v>0.53</v>
      </c>
      <c r="K19">
        <f t="shared" si="4"/>
        <v>4.0784339622641506</v>
      </c>
    </row>
    <row r="20" spans="1:11" x14ac:dyDescent="0.25">
      <c r="A20" t="s">
        <v>22</v>
      </c>
      <c r="B20">
        <v>6.7000000000000002E-3</v>
      </c>
      <c r="C20">
        <v>2.87E-2</v>
      </c>
      <c r="D20">
        <v>1.49E-2</v>
      </c>
      <c r="E20">
        <v>1.37E-2</v>
      </c>
      <c r="F20">
        <f t="shared" si="0"/>
        <v>2.1999999999999999E-2</v>
      </c>
      <c r="G20">
        <f t="shared" si="1"/>
        <v>8.199999999999999E-3</v>
      </c>
      <c r="H20">
        <f t="shared" si="2"/>
        <v>7.0000000000000001E-3</v>
      </c>
      <c r="I20">
        <f t="shared" si="3"/>
        <v>0.24751199999999998</v>
      </c>
      <c r="J20">
        <v>0.49</v>
      </c>
      <c r="K20">
        <f t="shared" si="4"/>
        <v>5.0512653061224491</v>
      </c>
    </row>
    <row r="21" spans="1:11" x14ac:dyDescent="0.25">
      <c r="B21">
        <v>6.6E-3</v>
      </c>
      <c r="C21">
        <v>2.81E-2</v>
      </c>
      <c r="D21">
        <v>1.46E-2</v>
      </c>
      <c r="E21">
        <v>1.32E-2</v>
      </c>
      <c r="F21">
        <f t="shared" si="0"/>
        <v>2.1499999999999998E-2</v>
      </c>
      <c r="G21">
        <f t="shared" si="1"/>
        <v>8.0000000000000002E-3</v>
      </c>
      <c r="H21">
        <f t="shared" si="2"/>
        <v>6.6E-3</v>
      </c>
      <c r="I21">
        <f t="shared" si="3"/>
        <v>0.24192699999999998</v>
      </c>
      <c r="J21">
        <v>0.49</v>
      </c>
      <c r="K21">
        <f t="shared" si="4"/>
        <v>4.9372857142857134</v>
      </c>
    </row>
    <row r="22" spans="1:11" x14ac:dyDescent="0.25">
      <c r="A22" t="s">
        <v>23</v>
      </c>
      <c r="B22">
        <v>5.7999999999999996E-3</v>
      </c>
      <c r="C22">
        <v>1.9800000000000002E-2</v>
      </c>
      <c r="D22">
        <v>1.15E-2</v>
      </c>
      <c r="E22">
        <v>0.01</v>
      </c>
      <c r="F22">
        <f>C22-B22</f>
        <v>1.4000000000000002E-2</v>
      </c>
      <c r="G22">
        <f>D22-B22</f>
        <v>5.7000000000000002E-3</v>
      </c>
      <c r="H22">
        <f>E22-B22</f>
        <v>4.2000000000000006E-3</v>
      </c>
      <c r="I22">
        <f>11.85*F22-1.54*G22-0.08*H22</f>
        <v>0.15678600000000001</v>
      </c>
      <c r="J22">
        <v>0.74</v>
      </c>
      <c r="K22">
        <f t="shared" si="4"/>
        <v>2.1187297297297296</v>
      </c>
    </row>
    <row r="23" spans="1:11" x14ac:dyDescent="0.25">
      <c r="B23">
        <v>7.7999999999999996E-3</v>
      </c>
      <c r="C23">
        <v>2.1700000000000001E-2</v>
      </c>
      <c r="D23">
        <v>1.34E-2</v>
      </c>
      <c r="E23">
        <v>1.21E-2</v>
      </c>
      <c r="F23">
        <f>C23-B23</f>
        <v>1.3900000000000001E-2</v>
      </c>
      <c r="G23">
        <f>D23-B23</f>
        <v>5.6000000000000008E-3</v>
      </c>
      <c r="H23">
        <f>E23-B23</f>
        <v>4.3E-3</v>
      </c>
      <c r="I23">
        <f>11.85*F23-1.54*G23-0.08*H23</f>
        <v>0.155747</v>
      </c>
      <c r="J23">
        <v>0.74</v>
      </c>
      <c r="K23">
        <f t="shared" si="4"/>
        <v>2.1046891891891892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4" sqref="D4"/>
    </sheetView>
  </sheetViews>
  <sheetFormatPr defaultRowHeight="15" x14ac:dyDescent="0.25"/>
  <cols>
    <col min="2" max="2" width="14.140625" customWidth="1"/>
    <col min="3" max="3" width="17.42578125" customWidth="1"/>
    <col min="4" max="4" width="24.85546875" customWidth="1"/>
    <col min="5" max="5" width="20.7109375" customWidth="1"/>
    <col min="6" max="6" width="25.5703125" customWidth="1"/>
  </cols>
  <sheetData>
    <row r="1" spans="1:6" x14ac:dyDescent="0.25">
      <c r="A1" t="s">
        <v>0</v>
      </c>
    </row>
    <row r="2" spans="1:6" x14ac:dyDescent="0.25">
      <c r="A2" t="s">
        <v>122</v>
      </c>
      <c r="B2" t="s">
        <v>123</v>
      </c>
      <c r="C2" t="s">
        <v>124</v>
      </c>
      <c r="D2" s="6" t="s">
        <v>126</v>
      </c>
      <c r="E2" t="s">
        <v>125</v>
      </c>
      <c r="F2" s="6" t="s">
        <v>127</v>
      </c>
    </row>
    <row r="3" spans="1:6" x14ac:dyDescent="0.25">
      <c r="A3" t="s">
        <v>122</v>
      </c>
      <c r="B3" t="s">
        <v>128</v>
      </c>
    </row>
    <row r="4" spans="1:6" x14ac:dyDescent="0.25">
      <c r="A4">
        <v>3</v>
      </c>
      <c r="B4" t="s">
        <v>123</v>
      </c>
      <c r="C4" t="s">
        <v>130</v>
      </c>
      <c r="D4" s="6" t="s">
        <v>126</v>
      </c>
      <c r="E4" t="s">
        <v>131</v>
      </c>
    </row>
    <row r="5" spans="1:6" x14ac:dyDescent="0.25">
      <c r="A5">
        <v>4</v>
      </c>
    </row>
    <row r="6" spans="1:6" x14ac:dyDescent="0.25">
      <c r="A6">
        <v>5</v>
      </c>
      <c r="B6" t="s">
        <v>94</v>
      </c>
      <c r="C6" t="s">
        <v>99</v>
      </c>
      <c r="D6" t="s">
        <v>100</v>
      </c>
      <c r="E6" t="s">
        <v>101</v>
      </c>
      <c r="F6" t="s">
        <v>102</v>
      </c>
    </row>
    <row r="7" spans="1:6" x14ac:dyDescent="0.25">
      <c r="A7">
        <v>6</v>
      </c>
      <c r="B7" t="s">
        <v>94</v>
      </c>
      <c r="C7" t="s">
        <v>95</v>
      </c>
    </row>
    <row r="8" spans="1:6" x14ac:dyDescent="0.25">
      <c r="A8">
        <v>7</v>
      </c>
      <c r="B8" t="s">
        <v>103</v>
      </c>
    </row>
    <row r="9" spans="1:6" x14ac:dyDescent="0.25">
      <c r="A9">
        <v>8</v>
      </c>
    </row>
    <row r="10" spans="1:6" x14ac:dyDescent="0.25">
      <c r="A10">
        <v>9</v>
      </c>
    </row>
    <row r="11" spans="1:6" x14ac:dyDescent="0.25">
      <c r="A11">
        <v>10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8" sqref="C8"/>
    </sheetView>
  </sheetViews>
  <sheetFormatPr defaultRowHeight="15" x14ac:dyDescent="0.25"/>
  <cols>
    <col min="2" max="2" width="16.85546875" customWidth="1"/>
    <col min="3" max="3" width="18" customWidth="1"/>
    <col min="4" max="4" width="19.85546875" customWidth="1"/>
    <col min="5" max="5" width="19.7109375" customWidth="1"/>
  </cols>
  <sheetData>
    <row r="1" spans="1:5" x14ac:dyDescent="0.25">
      <c r="A1" t="s">
        <v>0</v>
      </c>
    </row>
    <row r="2" spans="1:5" x14ac:dyDescent="0.25">
      <c r="A2" t="s">
        <v>113</v>
      </c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t="s">
        <v>118</v>
      </c>
      <c r="B3" t="s">
        <v>119</v>
      </c>
      <c r="C3" t="s">
        <v>120</v>
      </c>
      <c r="D3" t="s">
        <v>121</v>
      </c>
    </row>
    <row r="4" spans="1:5" x14ac:dyDescent="0.25">
      <c r="A4">
        <v>3</v>
      </c>
      <c r="B4" t="s">
        <v>106</v>
      </c>
      <c r="C4" t="s">
        <v>107</v>
      </c>
      <c r="D4" t="s">
        <v>108</v>
      </c>
      <c r="E4" t="s">
        <v>109</v>
      </c>
    </row>
    <row r="5" spans="1:5" x14ac:dyDescent="0.25">
      <c r="B5" t="s">
        <v>112</v>
      </c>
      <c r="C5" t="s">
        <v>110</v>
      </c>
      <c r="D5" t="s">
        <v>111</v>
      </c>
    </row>
    <row r="6" spans="1:5" x14ac:dyDescent="0.25">
      <c r="A6">
        <v>4</v>
      </c>
      <c r="B6" t="s">
        <v>104</v>
      </c>
      <c r="C6" t="s">
        <v>105</v>
      </c>
    </row>
    <row r="7" spans="1:5" x14ac:dyDescent="0.25">
      <c r="A7">
        <v>5</v>
      </c>
      <c r="B7" t="s">
        <v>132</v>
      </c>
      <c r="C7" t="s">
        <v>133</v>
      </c>
    </row>
    <row r="8" spans="1:5" x14ac:dyDescent="0.25">
      <c r="A8">
        <v>6</v>
      </c>
      <c r="B8" t="s">
        <v>96</v>
      </c>
    </row>
    <row r="9" spans="1:5" x14ac:dyDescent="0.25">
      <c r="A9">
        <v>7</v>
      </c>
      <c r="B9" t="s">
        <v>96</v>
      </c>
      <c r="C9" t="s">
        <v>97</v>
      </c>
      <c r="D9" t="s">
        <v>98</v>
      </c>
    </row>
    <row r="10" spans="1:5" x14ac:dyDescent="0.25">
      <c r="A10">
        <v>8</v>
      </c>
    </row>
    <row r="11" spans="1:5" x14ac:dyDescent="0.25">
      <c r="A11">
        <v>9</v>
      </c>
      <c r="B11" t="s">
        <v>129</v>
      </c>
    </row>
    <row r="12" spans="1:5" x14ac:dyDescent="0.25">
      <c r="A1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SRF2</vt:lpstr>
      <vt:lpstr>SRF 1</vt:lpstr>
      <vt:lpstr>DRP</vt:lpstr>
      <vt:lpstr>NNN</vt:lpstr>
      <vt:lpstr>chloro a</vt:lpstr>
      <vt:lpstr>Macroalga</vt:lpstr>
      <vt:lpstr>AnimLS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2015-03-20T21:15:22Z</dcterms:created>
  <dcterms:modified xsi:type="dcterms:W3CDTF">2017-09-12T22:00:12Z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OTAGO663251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1373568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https://webcontrib.otago.ac.nz/cs/idcplg?IdcService=DESKTOP_DOC_INFO&amp;dDocName=OTAGO663251&amp;dID=1373568&amp;ClientControlled=DocMan,taskpane&amp;coreContentOnly=1</vt:lpwstr>
  </property>
</Properties>
</file>