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?><Relationships xmlns="http://schemas.openxmlformats.org/package/2006/relationships"><Relationship Target="xl/workbook.xml" Type="http://schemas.openxmlformats.org/officeDocument/2006/relationships/officeDocument" Id="rId1"></Relationship><Relationship Target="docProps/core.xml" Type="http://schemas.openxmlformats.org/package/2006/relationships/metadata/core-properties" Id="rId2"></Relationship><Relationship Target="docProps/app.xml" Type="http://schemas.openxmlformats.org/officeDocument/2006/relationships/extended-properties" Id="rId3"></Relationship><Relationship Target="docProps/custom.xml" Type="http://schemas.openxmlformats.org/officeDocument/2006/relationships/custom-properties" Id="rId4"></Relationship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ffice\Theresa\HHW\"/>
    </mc:Choice>
  </mc:AlternateContent>
  <bookViews>
    <workbookView xWindow="0" yWindow="0" windowWidth="28800" windowHeight="12720"/>
  </bookViews>
  <sheets>
    <sheet name="SRF2" sheetId="2" r:id="rId1"/>
    <sheet name="SRF1" sheetId="1" r:id="rId2"/>
    <sheet name="drp" sheetId="4" r:id="rId3"/>
    <sheet name="chloro a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4" l="1"/>
  <c r="D13" i="4"/>
  <c r="D12" i="4"/>
  <c r="D11" i="4"/>
  <c r="D10" i="4"/>
  <c r="D9" i="4"/>
  <c r="D8" i="4"/>
  <c r="D7" i="4"/>
  <c r="D6" i="4"/>
  <c r="D5" i="4"/>
  <c r="D4" i="4"/>
  <c r="D3" i="4"/>
  <c r="C18" i="4" s="1"/>
  <c r="D2" i="4"/>
  <c r="C19" i="4" l="1"/>
  <c r="C20" i="4" s="1"/>
  <c r="G22" i="3"/>
  <c r="H21" i="3"/>
  <c r="G21" i="3"/>
  <c r="F21" i="3"/>
  <c r="H20" i="3"/>
  <c r="G20" i="3"/>
  <c r="F20" i="3"/>
  <c r="H19" i="3"/>
  <c r="G19" i="3"/>
  <c r="F19" i="3"/>
  <c r="H18" i="3"/>
  <c r="G18" i="3"/>
  <c r="F18" i="3"/>
  <c r="H17" i="3"/>
  <c r="G17" i="3"/>
  <c r="F17" i="3"/>
  <c r="H16" i="3"/>
  <c r="G16" i="3"/>
  <c r="F16" i="3"/>
  <c r="H15" i="3"/>
  <c r="G15" i="3"/>
  <c r="F15" i="3"/>
  <c r="H14" i="3"/>
  <c r="G14" i="3"/>
  <c r="F14" i="3"/>
  <c r="H13" i="3"/>
  <c r="G13" i="3"/>
  <c r="F13" i="3"/>
  <c r="H12" i="3"/>
  <c r="G12" i="3"/>
  <c r="F12" i="3"/>
  <c r="H11" i="3"/>
  <c r="G11" i="3"/>
  <c r="F11" i="3"/>
  <c r="H10" i="3"/>
  <c r="G10" i="3"/>
  <c r="F10" i="3"/>
  <c r="H9" i="3"/>
  <c r="G9" i="3"/>
  <c r="F9" i="3"/>
  <c r="H8" i="3"/>
  <c r="G8" i="3"/>
  <c r="F8" i="3"/>
  <c r="H7" i="3"/>
  <c r="G7" i="3"/>
  <c r="F7" i="3"/>
  <c r="H6" i="3"/>
  <c r="G6" i="3"/>
  <c r="F6" i="3"/>
  <c r="H5" i="3"/>
  <c r="G5" i="3"/>
  <c r="F5" i="3"/>
  <c r="H4" i="3"/>
  <c r="G4" i="3"/>
  <c r="F4" i="3"/>
  <c r="H3" i="3"/>
  <c r="G3" i="3"/>
  <c r="F3" i="3"/>
  <c r="H2" i="3"/>
  <c r="G2" i="3"/>
  <c r="F2" i="3"/>
  <c r="E12" i="4" l="1"/>
  <c r="E9" i="4"/>
  <c r="E14" i="4"/>
  <c r="E10" i="4"/>
  <c r="E11" i="4"/>
  <c r="E13" i="4"/>
  <c r="E2" i="4"/>
  <c r="E3" i="4"/>
  <c r="E5" i="4"/>
  <c r="E4" i="4"/>
  <c r="E7" i="4"/>
  <c r="E6" i="4"/>
  <c r="E8" i="4"/>
  <c r="I21" i="3"/>
  <c r="K21" i="3" s="1"/>
  <c r="I20" i="3"/>
  <c r="K20" i="3" s="1"/>
  <c r="I19" i="3"/>
  <c r="K19" i="3" s="1"/>
  <c r="I18" i="3"/>
  <c r="K18" i="3" s="1"/>
  <c r="I17" i="3"/>
  <c r="K17" i="3" s="1"/>
  <c r="I16" i="3"/>
  <c r="K16" i="3" s="1"/>
  <c r="I15" i="3"/>
  <c r="K15" i="3" s="1"/>
  <c r="I14" i="3"/>
  <c r="K14" i="3" s="1"/>
  <c r="M8" i="3" s="1"/>
  <c r="I13" i="3"/>
  <c r="K13" i="3" s="1"/>
  <c r="I12" i="3"/>
  <c r="K12" i="3" s="1"/>
  <c r="M7" i="3" s="1"/>
  <c r="I11" i="3"/>
  <c r="K11" i="3" s="1"/>
  <c r="I10" i="3"/>
  <c r="K10" i="3" s="1"/>
  <c r="I9" i="3"/>
  <c r="K9" i="3" s="1"/>
  <c r="I8" i="3"/>
  <c r="K8" i="3" s="1"/>
  <c r="I7" i="3"/>
  <c r="K7" i="3" s="1"/>
  <c r="I6" i="3"/>
  <c r="K6" i="3" s="1"/>
  <c r="I5" i="3"/>
  <c r="K5" i="3" s="1"/>
  <c r="I4" i="3"/>
  <c r="K4" i="3" s="1"/>
  <c r="I3" i="3"/>
  <c r="K3" i="3" s="1"/>
  <c r="I2" i="3"/>
  <c r="K2" i="3" s="1"/>
  <c r="M11" i="3" l="1"/>
  <c r="M10" i="3"/>
  <c r="M9" i="3"/>
  <c r="M6" i="3"/>
  <c r="M5" i="3"/>
  <c r="M4" i="3"/>
  <c r="M3" i="3"/>
  <c r="M2" i="3"/>
  <c r="H11" i="2"/>
  <c r="H10" i="2"/>
  <c r="H7" i="2"/>
  <c r="F11" i="2"/>
  <c r="F8" i="2"/>
  <c r="F7" i="2"/>
  <c r="D8" i="2"/>
  <c r="D7" i="2"/>
  <c r="C14" i="2"/>
  <c r="D10" i="2" l="1"/>
  <c r="H6" i="2"/>
  <c r="D11" i="2"/>
  <c r="F9" i="2"/>
  <c r="H8" i="2"/>
  <c r="D6" i="2"/>
  <c r="F6" i="2"/>
  <c r="F10" i="2"/>
  <c r="H9" i="2"/>
  <c r="D9" i="2"/>
</calcChain>
</file>

<file path=xl/sharedStrings.xml><?xml version="1.0" encoding="utf-8"?>
<sst xmlns="http://schemas.openxmlformats.org/spreadsheetml/2006/main" count="145" uniqueCount="91">
  <si>
    <t>Site</t>
  </si>
  <si>
    <t>#81and 2</t>
  </si>
  <si>
    <t>#82</t>
  </si>
  <si>
    <t>#83</t>
  </si>
  <si>
    <t>#84</t>
  </si>
  <si>
    <t>#85</t>
  </si>
  <si>
    <t>#86</t>
  </si>
  <si>
    <t>#87</t>
  </si>
  <si>
    <t>#88</t>
  </si>
  <si>
    <t>#89</t>
  </si>
  <si>
    <t>#810</t>
  </si>
  <si>
    <t>weather</t>
  </si>
  <si>
    <t>tide</t>
  </si>
  <si>
    <t>unusual</t>
  </si>
  <si>
    <t>surface</t>
  </si>
  <si>
    <t>small ripples</t>
  </si>
  <si>
    <t>colour</t>
  </si>
  <si>
    <t>temp</t>
  </si>
  <si>
    <t>DO %</t>
  </si>
  <si>
    <t>_</t>
  </si>
  <si>
    <t>Grey/Green</t>
  </si>
  <si>
    <t>No</t>
  </si>
  <si>
    <t>turb</t>
  </si>
  <si>
    <t>Pro 2030</t>
  </si>
  <si>
    <t>YSI 85</t>
  </si>
  <si>
    <t>chloro a</t>
  </si>
  <si>
    <t>NNN</t>
  </si>
  <si>
    <t>DRP</t>
  </si>
  <si>
    <t>enterococci</t>
  </si>
  <si>
    <t>blank</t>
  </si>
  <si>
    <t>site</t>
  </si>
  <si>
    <t>E750</t>
  </si>
  <si>
    <t>E664</t>
  </si>
  <si>
    <t>E647</t>
  </si>
  <si>
    <t>E630</t>
  </si>
  <si>
    <t>Ecprr</t>
  </si>
  <si>
    <t>Ecorr</t>
  </si>
  <si>
    <t>Ca</t>
  </si>
  <si>
    <t>Vol</t>
  </si>
  <si>
    <t>[chloroa]</t>
  </si>
  <si>
    <t>Eb</t>
  </si>
  <si>
    <t>Es</t>
  </si>
  <si>
    <t>st 1</t>
  </si>
  <si>
    <t>st 2</t>
  </si>
  <si>
    <t>Blank</t>
  </si>
  <si>
    <t>DW</t>
  </si>
  <si>
    <t>F</t>
  </si>
  <si>
    <t>clear</t>
  </si>
  <si>
    <t>4oC,slight wind,, 90% ccv</t>
  </si>
  <si>
    <t>1045, low tide, flooding</t>
  </si>
  <si>
    <t>3oC,Slight SE,78%ccv</t>
  </si>
  <si>
    <t>1004, tide coming in</t>
  </si>
  <si>
    <t>clear/colourless</t>
  </si>
  <si>
    <t>4oC, no wind, 80% cloud cover</t>
  </si>
  <si>
    <t>1038, tide coming in</t>
  </si>
  <si>
    <t>filmy layer on surface, cloudy</t>
  </si>
  <si>
    <t>flat/still</t>
  </si>
  <si>
    <t>teal-green/blue</t>
  </si>
  <si>
    <t>4oC, no wind,95%ccv</t>
  </si>
  <si>
    <t>1055, comingin</t>
  </si>
  <si>
    <t>filmy layeron surface, geese,broken glass</t>
  </si>
  <si>
    <t>murly,still</t>
  </si>
  <si>
    <t>brown/green</t>
  </si>
  <si>
    <t>8-9oC,N,5k/h,85-90%ccv</t>
  </si>
  <si>
    <t>1130,tide coming in</t>
  </si>
  <si>
    <t>Sl scummy,little bits of stuff</t>
  </si>
  <si>
    <t>Murky grey-brown</t>
  </si>
  <si>
    <t>8-9oC,Northerly,5k/h, 85-90%ccv</t>
  </si>
  <si>
    <t>1151,ht, flooding</t>
  </si>
  <si>
    <t>lot of dead leavestrapped in the rocks</t>
  </si>
  <si>
    <t>small organic bits</t>
  </si>
  <si>
    <t>surface flow up the L.</t>
  </si>
  <si>
    <t>blue grey-murky</t>
  </si>
  <si>
    <t>4.8oC,calm,70%ccv</t>
  </si>
  <si>
    <t>0930, low tide</t>
  </si>
  <si>
    <t>calm</t>
  </si>
  <si>
    <t>cans on the bottom, green substance in the water</t>
  </si>
  <si>
    <t>4.4oC,calm,70%ccv</t>
  </si>
  <si>
    <t>1000, low tide</t>
  </si>
  <si>
    <t>some white foam, bubbles</t>
  </si>
  <si>
    <t>flowing stream</t>
  </si>
  <si>
    <t>grey-brown</t>
  </si>
  <si>
    <t>3.8oC, sl westerly,90%ccv</t>
  </si>
  <si>
    <t>1020,low tide/water is clear</t>
  </si>
  <si>
    <t>sal</t>
  </si>
  <si>
    <t>sal adj</t>
  </si>
  <si>
    <t>cond</t>
  </si>
  <si>
    <t>cond adj</t>
  </si>
  <si>
    <t>cod adj</t>
  </si>
  <si>
    <t>DO mg/L</t>
  </si>
  <si>
    <t>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</si>
</sst>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2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?><Relationships xmlns="http://schemas.openxmlformats.org/package/2006/relationships"><Relationship Target="calcChain.xml" Type="http://schemas.openxmlformats.org/officeDocument/2006/relationships/calcChain" Id="rId8"></Relationship><Relationship Target="worksheets/sheet3.xml" Type="http://schemas.openxmlformats.org/officeDocument/2006/relationships/worksheet" Id="rId3"></Relationship><Relationship Target="sharedStrings.xml" Type="http://schemas.openxmlformats.org/officeDocument/2006/relationships/sharedStrings" Id="rId7"></Relationship><Relationship Target="worksheets/sheet2.xml" Type="http://schemas.openxmlformats.org/officeDocument/2006/relationships/worksheet" Id="rId2"></Relationship><Relationship Target="worksheets/sheet1.xml" Type="http://schemas.openxmlformats.org/officeDocument/2006/relationships/worksheet" Id="rId1"></Relationship><Relationship Target="styles.xml" Type="http://schemas.openxmlformats.org/officeDocument/2006/relationships/styles" Id="rId6"></Relationship><Relationship Target="theme/theme1.xml" Type="http://schemas.openxmlformats.org/officeDocument/2006/relationships/theme" Id="rId5"></Relationship><Relationship Target="worksheets/sheet4.xml" Type="http://schemas.openxmlformats.org/officeDocument/2006/relationships/worksheet" Id="rId4"></Relationship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B2" sqref="B2:O11"/>
    </sheetView>
  </sheetViews>
  <sheetFormatPr defaultRowHeight="15" x14ac:dyDescent="0.25"/>
  <cols>
    <col min="5" max="5" width="11.5703125" customWidth="1"/>
    <col min="6" max="6" width="12.140625" customWidth="1"/>
    <col min="7" max="7" width="12.5703125" customWidth="1"/>
    <col min="8" max="8" width="13.42578125" customWidth="1"/>
  </cols>
  <sheetData>
    <row r="1" spans="1:16" x14ac:dyDescent="0.25">
      <c r="A1" t="s">
        <v>0</v>
      </c>
      <c r="B1" t="s">
        <v>17</v>
      </c>
      <c r="C1" t="s">
        <v>84</v>
      </c>
      <c r="D1" s="3" t="s">
        <v>85</v>
      </c>
      <c r="E1" t="s">
        <v>86</v>
      </c>
      <c r="F1" t="s">
        <v>87</v>
      </c>
      <c r="G1" t="s">
        <v>86</v>
      </c>
      <c r="H1" t="s">
        <v>88</v>
      </c>
      <c r="I1" t="s">
        <v>89</v>
      </c>
      <c r="J1" t="s">
        <v>18</v>
      </c>
      <c r="K1" t="s">
        <v>90</v>
      </c>
      <c r="L1" t="s">
        <v>22</v>
      </c>
      <c r="M1" t="s">
        <v>25</v>
      </c>
      <c r="N1" t="s">
        <v>26</v>
      </c>
      <c r="O1" t="s">
        <v>27</v>
      </c>
      <c r="P1" t="s">
        <v>28</v>
      </c>
    </row>
    <row r="2" spans="1:16" x14ac:dyDescent="0.25">
      <c r="A2" t="s">
        <v>1</v>
      </c>
      <c r="B2" s="2">
        <v>8.6999999999999993</v>
      </c>
      <c r="C2" s="2">
        <v>34.200000000000003</v>
      </c>
      <c r="D2" s="2">
        <v>34.200000000000003</v>
      </c>
      <c r="E2" s="2" t="s">
        <v>19</v>
      </c>
      <c r="F2" s="2"/>
      <c r="G2" s="2">
        <v>52.4</v>
      </c>
      <c r="H2" s="2">
        <v>52.4</v>
      </c>
      <c r="I2" s="2" t="s">
        <v>19</v>
      </c>
      <c r="J2" s="2" t="s">
        <v>19</v>
      </c>
      <c r="K2" s="2"/>
      <c r="L2" s="2">
        <v>1.07</v>
      </c>
      <c r="M2" s="2">
        <v>0.81911176470588232</v>
      </c>
      <c r="N2" s="2">
        <v>4.75</v>
      </c>
      <c r="O2" s="2">
        <v>0.53745677376320178</v>
      </c>
      <c r="P2" t="s">
        <v>19</v>
      </c>
    </row>
    <row r="3" spans="1:16" x14ac:dyDescent="0.25">
      <c r="A3" t="s">
        <v>2</v>
      </c>
      <c r="B3" s="2"/>
      <c r="C3" s="2"/>
      <c r="D3" s="2"/>
      <c r="E3" s="2"/>
      <c r="F3" s="2"/>
      <c r="G3" s="2" t="s">
        <v>19</v>
      </c>
      <c r="H3" s="2" t="s">
        <v>19</v>
      </c>
      <c r="I3" s="2" t="s">
        <v>19</v>
      </c>
      <c r="J3" s="2" t="s">
        <v>19</v>
      </c>
      <c r="K3" s="2"/>
      <c r="L3" s="2">
        <v>1.0900000000000001</v>
      </c>
      <c r="M3" s="2">
        <v>0.84585555555555536</v>
      </c>
      <c r="N3" s="2">
        <v>4.41</v>
      </c>
      <c r="O3" s="2">
        <v>0.52625975764313504</v>
      </c>
      <c r="P3" t="s">
        <v>19</v>
      </c>
    </row>
    <row r="4" spans="1:16" x14ac:dyDescent="0.25">
      <c r="A4" t="s">
        <v>3</v>
      </c>
      <c r="B4" s="2">
        <v>8.1</v>
      </c>
      <c r="C4" s="2">
        <v>33.700000000000003</v>
      </c>
      <c r="D4" s="2">
        <v>33.700000000000003</v>
      </c>
      <c r="E4" s="2" t="s">
        <v>19</v>
      </c>
      <c r="F4" s="2"/>
      <c r="G4" s="2">
        <v>51.8</v>
      </c>
      <c r="H4" s="2">
        <v>51.8</v>
      </c>
      <c r="I4" s="2">
        <v>13.8</v>
      </c>
      <c r="J4" s="2" t="s">
        <v>19</v>
      </c>
      <c r="K4" s="2"/>
      <c r="L4" s="2">
        <v>1.07</v>
      </c>
      <c r="M4" s="2">
        <v>0.70533333333333326</v>
      </c>
      <c r="N4" s="2">
        <v>4.3499999999999996</v>
      </c>
      <c r="O4" s="2">
        <v>0.62703290272373535</v>
      </c>
      <c r="P4" t="s">
        <v>19</v>
      </c>
    </row>
    <row r="5" spans="1:16" x14ac:dyDescent="0.25">
      <c r="A5" t="s">
        <v>4</v>
      </c>
      <c r="B5" s="2">
        <v>6.6</v>
      </c>
      <c r="C5" s="2">
        <v>33.6</v>
      </c>
      <c r="D5" s="2">
        <v>33.6</v>
      </c>
      <c r="E5" s="2" t="s">
        <v>19</v>
      </c>
      <c r="F5" s="2"/>
      <c r="G5" s="2">
        <v>51.8</v>
      </c>
      <c r="H5" s="2">
        <v>51.8</v>
      </c>
      <c r="I5" s="2">
        <v>14</v>
      </c>
      <c r="J5" s="2" t="s">
        <v>19</v>
      </c>
      <c r="K5" s="2"/>
      <c r="L5" s="2">
        <v>1.19</v>
      </c>
      <c r="M5" s="2">
        <v>0.70607183908045967</v>
      </c>
      <c r="N5" s="2">
        <v>4.3</v>
      </c>
      <c r="O5" s="2">
        <v>0.61583588660366861</v>
      </c>
      <c r="P5" t="s">
        <v>19</v>
      </c>
    </row>
    <row r="6" spans="1:16" x14ac:dyDescent="0.25">
      <c r="A6" t="s">
        <v>5</v>
      </c>
      <c r="B6" s="2">
        <v>7.4</v>
      </c>
      <c r="C6" s="2">
        <v>31.8</v>
      </c>
      <c r="D6" s="2">
        <f t="shared" ref="D6:D11" si="0">C6*$C$14</f>
        <v>33.251739130434785</v>
      </c>
      <c r="E6" s="2">
        <v>32.68</v>
      </c>
      <c r="F6" s="2">
        <f t="shared" ref="F6:F11" si="1">E6*$C$14</f>
        <v>34.171913043478263</v>
      </c>
      <c r="G6" s="2">
        <v>49.23</v>
      </c>
      <c r="H6" s="2">
        <f>C14*G6</f>
        <v>51.477456521739128</v>
      </c>
      <c r="I6" s="2">
        <v>8.68</v>
      </c>
      <c r="J6" s="2">
        <v>88.9</v>
      </c>
      <c r="K6" s="2"/>
      <c r="L6" s="2">
        <v>2.68</v>
      </c>
      <c r="M6" s="2">
        <v>1.1284608938547485</v>
      </c>
      <c r="N6" s="2">
        <v>3.93</v>
      </c>
      <c r="O6" s="2">
        <v>1.0805120555864369</v>
      </c>
      <c r="P6" t="s">
        <v>19</v>
      </c>
    </row>
    <row r="7" spans="1:16" x14ac:dyDescent="0.25">
      <c r="A7" t="s">
        <v>6</v>
      </c>
      <c r="B7" s="2">
        <v>7.5</v>
      </c>
      <c r="C7" s="2">
        <v>30.3</v>
      </c>
      <c r="D7" s="2">
        <f t="shared" si="0"/>
        <v>31.68326086956522</v>
      </c>
      <c r="E7" s="2">
        <v>32</v>
      </c>
      <c r="F7" s="2">
        <f t="shared" si="1"/>
        <v>33.460869565217394</v>
      </c>
      <c r="G7" s="2">
        <v>48</v>
      </c>
      <c r="H7" s="2">
        <f>G7*$C$14</f>
        <v>50.19130434782609</v>
      </c>
      <c r="I7" s="2">
        <v>8.14</v>
      </c>
      <c r="J7" s="2">
        <v>81.8</v>
      </c>
      <c r="K7" s="2"/>
      <c r="L7" s="2">
        <v>3.09</v>
      </c>
      <c r="M7" s="2">
        <v>1.2236937172774867</v>
      </c>
      <c r="N7" s="2">
        <v>7.91</v>
      </c>
      <c r="O7" s="2">
        <v>1.5731807648693719</v>
      </c>
      <c r="P7" t="s">
        <v>19</v>
      </c>
    </row>
    <row r="8" spans="1:16" x14ac:dyDescent="0.25">
      <c r="A8" t="s">
        <v>7</v>
      </c>
      <c r="B8" s="2">
        <v>7.1</v>
      </c>
      <c r="C8" s="2">
        <v>31.6</v>
      </c>
      <c r="D8" s="2">
        <f t="shared" si="0"/>
        <v>33.042608695652177</v>
      </c>
      <c r="E8" s="2">
        <v>32.35</v>
      </c>
      <c r="F8" s="2">
        <f t="shared" si="1"/>
        <v>33.826847826086961</v>
      </c>
      <c r="G8" s="2">
        <v>49.03</v>
      </c>
      <c r="H8" s="2">
        <f>G8*$C$14</f>
        <v>51.268326086956527</v>
      </c>
      <c r="I8" s="2">
        <v>8.9700000000000006</v>
      </c>
      <c r="J8" s="2">
        <v>91.5</v>
      </c>
      <c r="K8" s="2"/>
      <c r="L8" s="2">
        <v>1.25</v>
      </c>
      <c r="M8" s="2">
        <v>1.0649603658536584</v>
      </c>
      <c r="N8" s="2">
        <v>5.65</v>
      </c>
      <c r="O8" s="2">
        <v>0.6550254430239022</v>
      </c>
      <c r="P8" t="s">
        <v>19</v>
      </c>
    </row>
    <row r="9" spans="1:16" x14ac:dyDescent="0.25">
      <c r="A9" t="s">
        <v>8</v>
      </c>
      <c r="B9" s="2">
        <v>4.3</v>
      </c>
      <c r="C9" s="2">
        <v>0.1</v>
      </c>
      <c r="D9" s="2">
        <f t="shared" si="0"/>
        <v>0.10456521739130437</v>
      </c>
      <c r="E9" s="2">
        <v>0.161</v>
      </c>
      <c r="F9" s="2">
        <f t="shared" si="1"/>
        <v>0.16835000000000003</v>
      </c>
      <c r="G9" s="2">
        <v>0.26600000000000001</v>
      </c>
      <c r="H9" s="2">
        <f>G9*$C$14</f>
        <v>0.2781434782608696</v>
      </c>
      <c r="I9" s="2">
        <v>13.01</v>
      </c>
      <c r="J9" s="2">
        <v>100.1</v>
      </c>
      <c r="K9" s="2"/>
      <c r="L9" s="2">
        <v>11.1</v>
      </c>
      <c r="M9" s="2">
        <v>0.92716176470588241</v>
      </c>
      <c r="N9" s="2">
        <v>57.994153353500003</v>
      </c>
      <c r="O9" s="2">
        <v>0.62703290272373535</v>
      </c>
      <c r="P9" t="s">
        <v>19</v>
      </c>
    </row>
    <row r="10" spans="1:16" x14ac:dyDescent="0.25">
      <c r="A10" t="s">
        <v>9</v>
      </c>
      <c r="B10" s="2">
        <v>4.5</v>
      </c>
      <c r="C10" s="2">
        <v>2.9</v>
      </c>
      <c r="D10" s="2">
        <f t="shared" si="0"/>
        <v>3.0323913043478261</v>
      </c>
      <c r="E10" s="2">
        <v>3.29</v>
      </c>
      <c r="F10" s="2">
        <f t="shared" si="1"/>
        <v>3.4401956521739132</v>
      </c>
      <c r="G10" s="2">
        <v>5.39</v>
      </c>
      <c r="H10" s="2">
        <f>G10*$C$14</f>
        <v>5.6360652173913044</v>
      </c>
      <c r="I10" s="2">
        <v>11.5</v>
      </c>
      <c r="J10" s="2">
        <v>90</v>
      </c>
      <c r="K10" s="2"/>
      <c r="L10" s="2">
        <v>4.9000000000000004</v>
      </c>
      <c r="M10" s="2">
        <v>1.1576694915254235</v>
      </c>
      <c r="N10" s="2">
        <v>55.686693671</v>
      </c>
      <c r="O10" s="2">
        <v>0.53745677376320178</v>
      </c>
      <c r="P10" t="s">
        <v>19</v>
      </c>
    </row>
    <row r="11" spans="1:16" x14ac:dyDescent="0.25">
      <c r="A11" t="s">
        <v>10</v>
      </c>
      <c r="B11" s="2">
        <v>5.3</v>
      </c>
      <c r="C11" s="2">
        <v>31</v>
      </c>
      <c r="D11" s="2">
        <f t="shared" si="0"/>
        <v>32.415217391304353</v>
      </c>
      <c r="E11" s="2">
        <v>29.85</v>
      </c>
      <c r="F11" s="2">
        <f t="shared" si="1"/>
        <v>31.212717391304352</v>
      </c>
      <c r="G11" s="2">
        <v>48.42</v>
      </c>
      <c r="H11" s="2">
        <f>G11*$C$14</f>
        <v>50.630478260869573</v>
      </c>
      <c r="I11" s="2">
        <v>8.6</v>
      </c>
      <c r="J11" s="2">
        <v>82.5</v>
      </c>
      <c r="K11" s="2"/>
      <c r="L11" s="2">
        <v>1.8</v>
      </c>
      <c r="M11" s="2">
        <v>0.80445862068965512</v>
      </c>
      <c r="N11" s="2">
        <v>4.59</v>
      </c>
      <c r="O11" s="2">
        <v>0.57104782212340188</v>
      </c>
      <c r="P11" t="s">
        <v>19</v>
      </c>
    </row>
    <row r="12" spans="1:16" x14ac:dyDescent="0.25">
      <c r="A12" t="s">
        <v>29</v>
      </c>
      <c r="M12" s="1"/>
      <c r="P12" t="s">
        <v>19</v>
      </c>
    </row>
    <row r="13" spans="1:16" x14ac:dyDescent="0.25">
      <c r="B13" t="s">
        <v>23</v>
      </c>
      <c r="C13">
        <v>1</v>
      </c>
    </row>
    <row r="14" spans="1:16" x14ac:dyDescent="0.25">
      <c r="B14" t="s">
        <v>24</v>
      </c>
      <c r="C14">
        <f>33.67/32.2</f>
        <v>1.0456521739130435</v>
      </c>
    </row>
    <row r="24" spans="11:11" x14ac:dyDescent="0.25">
      <c r="K24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F19" sqref="F19"/>
    </sheetView>
  </sheetViews>
  <sheetFormatPr defaultRowHeight="15" x14ac:dyDescent="0.25"/>
  <cols>
    <col min="2" max="2" width="39.28515625" customWidth="1"/>
    <col min="3" max="3" width="28.140625" customWidth="1"/>
    <col min="4" max="4" width="45.28515625" customWidth="1"/>
    <col min="5" max="5" width="27.28515625" customWidth="1"/>
    <col min="6" max="6" width="19.7109375" customWidth="1"/>
  </cols>
  <sheetData>
    <row r="1" spans="1:6" x14ac:dyDescent="0.25">
      <c r="A1" t="s">
        <v>0</v>
      </c>
      <c r="B1" t="s">
        <v>11</v>
      </c>
      <c r="C1" t="s">
        <v>12</v>
      </c>
      <c r="D1" t="s">
        <v>13</v>
      </c>
      <c r="E1" t="s">
        <v>14</v>
      </c>
      <c r="F1" t="s">
        <v>16</v>
      </c>
    </row>
    <row r="2" spans="1:6" x14ac:dyDescent="0.25">
      <c r="A2" t="s">
        <v>1</v>
      </c>
      <c r="B2" t="s">
        <v>50</v>
      </c>
      <c r="C2" t="s">
        <v>51</v>
      </c>
      <c r="D2" t="s">
        <v>19</v>
      </c>
      <c r="E2" t="s">
        <v>15</v>
      </c>
      <c r="F2" t="s">
        <v>52</v>
      </c>
    </row>
    <row r="3" spans="1:6" x14ac:dyDescent="0.25">
      <c r="A3" t="s">
        <v>2</v>
      </c>
    </row>
    <row r="4" spans="1:6" x14ac:dyDescent="0.25">
      <c r="A4" t="s">
        <v>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  <row r="5" spans="1:6" x14ac:dyDescent="0.25">
      <c r="A5" t="s">
        <v>4</v>
      </c>
      <c r="B5" t="s">
        <v>58</v>
      </c>
      <c r="C5" t="s">
        <v>59</v>
      </c>
      <c r="D5" t="s">
        <v>60</v>
      </c>
      <c r="E5" t="s">
        <v>61</v>
      </c>
      <c r="F5" t="s">
        <v>62</v>
      </c>
    </row>
    <row r="6" spans="1:6" x14ac:dyDescent="0.25">
      <c r="A6" t="s">
        <v>5</v>
      </c>
      <c r="B6" t="s">
        <v>63</v>
      </c>
      <c r="C6" t="s">
        <v>64</v>
      </c>
      <c r="D6" t="s">
        <v>19</v>
      </c>
      <c r="E6" t="s">
        <v>65</v>
      </c>
      <c r="F6" t="s">
        <v>66</v>
      </c>
    </row>
    <row r="7" spans="1:6" x14ac:dyDescent="0.25">
      <c r="A7" t="s">
        <v>6</v>
      </c>
      <c r="B7" t="s">
        <v>67</v>
      </c>
      <c r="C7" t="s">
        <v>68</v>
      </c>
      <c r="D7" t="s">
        <v>69</v>
      </c>
      <c r="E7" t="s">
        <v>71</v>
      </c>
      <c r="F7" t="s">
        <v>72</v>
      </c>
    </row>
    <row r="8" spans="1:6" x14ac:dyDescent="0.25">
      <c r="D8" t="s">
        <v>70</v>
      </c>
    </row>
    <row r="9" spans="1:6" x14ac:dyDescent="0.25">
      <c r="A9" t="s">
        <v>7</v>
      </c>
      <c r="B9" t="s">
        <v>73</v>
      </c>
      <c r="C9" t="s">
        <v>74</v>
      </c>
      <c r="D9" t="s">
        <v>76</v>
      </c>
      <c r="E9" t="s">
        <v>75</v>
      </c>
      <c r="F9" t="s">
        <v>20</v>
      </c>
    </row>
    <row r="10" spans="1:6" x14ac:dyDescent="0.25">
      <c r="A10" t="s">
        <v>8</v>
      </c>
      <c r="B10" t="s">
        <v>77</v>
      </c>
      <c r="C10" t="s">
        <v>78</v>
      </c>
      <c r="D10" t="s">
        <v>79</v>
      </c>
      <c r="E10" t="s">
        <v>80</v>
      </c>
      <c r="F10" t="s">
        <v>81</v>
      </c>
    </row>
    <row r="11" spans="1:6" x14ac:dyDescent="0.25">
      <c r="A11" t="s">
        <v>9</v>
      </c>
      <c r="B11" t="s">
        <v>82</v>
      </c>
      <c r="C11" t="s">
        <v>83</v>
      </c>
      <c r="D11" t="s">
        <v>19</v>
      </c>
      <c r="E11" t="s">
        <v>47</v>
      </c>
      <c r="F11" t="s">
        <v>21</v>
      </c>
    </row>
    <row r="12" spans="1:6" x14ac:dyDescent="0.25">
      <c r="A12" t="s">
        <v>10</v>
      </c>
      <c r="B12" t="s">
        <v>48</v>
      </c>
      <c r="C12" t="s">
        <v>49</v>
      </c>
      <c r="D12" t="s">
        <v>19</v>
      </c>
      <c r="E12" t="s">
        <v>47</v>
      </c>
      <c r="F12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E5" sqref="E5:E14"/>
    </sheetView>
  </sheetViews>
  <sheetFormatPr defaultRowHeight="15" x14ac:dyDescent="0.25"/>
  <sheetData>
    <row r="1" spans="1:5" x14ac:dyDescent="0.25">
      <c r="A1" t="s">
        <v>0</v>
      </c>
      <c r="B1" t="s">
        <v>40</v>
      </c>
      <c r="C1" t="s">
        <v>41</v>
      </c>
      <c r="D1" t="s">
        <v>36</v>
      </c>
      <c r="E1" t="s">
        <v>27</v>
      </c>
    </row>
    <row r="2" spans="1:5" x14ac:dyDescent="0.25">
      <c r="A2" t="s">
        <v>29</v>
      </c>
      <c r="B2">
        <v>-5.0000000000000001E-3</v>
      </c>
      <c r="C2">
        <v>-5.0000000000000001E-3</v>
      </c>
      <c r="D2">
        <f>C2-$B$2</f>
        <v>0</v>
      </c>
      <c r="E2">
        <f>D2*$C$20</f>
        <v>0</v>
      </c>
    </row>
    <row r="3" spans="1:5" x14ac:dyDescent="0.25">
      <c r="A3" t="s">
        <v>42</v>
      </c>
      <c r="B3">
        <v>0.96940000000000004</v>
      </c>
      <c r="C3">
        <v>0.17</v>
      </c>
      <c r="D3">
        <f t="shared" ref="D3:D14" si="0">C3-$B$2</f>
        <v>0.17500000000000002</v>
      </c>
      <c r="E3">
        <f t="shared" ref="E3:E14" si="1">D3*$C$20</f>
        <v>0.97973891050583661</v>
      </c>
    </row>
    <row r="4" spans="1:5" x14ac:dyDescent="0.25">
      <c r="A4" t="s">
        <v>43</v>
      </c>
      <c r="B4">
        <v>2.9079999999999999</v>
      </c>
      <c r="C4">
        <v>0.50900000000000001</v>
      </c>
      <c r="D4">
        <f t="shared" si="0"/>
        <v>0.51400000000000001</v>
      </c>
      <c r="E4">
        <f t="shared" si="1"/>
        <v>2.8776331428571429</v>
      </c>
    </row>
    <row r="5" spans="1:5" x14ac:dyDescent="0.25">
      <c r="A5" t="s">
        <v>1</v>
      </c>
      <c r="C5">
        <v>9.0999999999999998E-2</v>
      </c>
      <c r="D5">
        <f t="shared" si="0"/>
        <v>9.6000000000000002E-2</v>
      </c>
      <c r="E5">
        <f t="shared" si="1"/>
        <v>0.53745677376320178</v>
      </c>
    </row>
    <row r="6" spans="1:5" x14ac:dyDescent="0.25">
      <c r="A6" t="s">
        <v>2</v>
      </c>
      <c r="C6">
        <v>8.8999999999999996E-2</v>
      </c>
      <c r="D6">
        <f t="shared" si="0"/>
        <v>9.4E-2</v>
      </c>
      <c r="E6">
        <f t="shared" si="1"/>
        <v>0.52625975764313504</v>
      </c>
    </row>
    <row r="7" spans="1:5" x14ac:dyDescent="0.25">
      <c r="A7" t="s">
        <v>3</v>
      </c>
      <c r="C7">
        <v>0.107</v>
      </c>
      <c r="D7">
        <f t="shared" si="0"/>
        <v>0.112</v>
      </c>
      <c r="E7">
        <f t="shared" si="1"/>
        <v>0.62703290272373535</v>
      </c>
    </row>
    <row r="8" spans="1:5" x14ac:dyDescent="0.25">
      <c r="A8" t="s">
        <v>4</v>
      </c>
      <c r="C8">
        <v>0.105</v>
      </c>
      <c r="D8">
        <f t="shared" si="0"/>
        <v>0.11</v>
      </c>
      <c r="E8">
        <f t="shared" si="1"/>
        <v>0.61583588660366861</v>
      </c>
    </row>
    <row r="9" spans="1:5" x14ac:dyDescent="0.25">
      <c r="A9" t="s">
        <v>5</v>
      </c>
      <c r="C9">
        <v>0.188</v>
      </c>
      <c r="D9">
        <f t="shared" si="0"/>
        <v>0.193</v>
      </c>
      <c r="E9">
        <f t="shared" si="1"/>
        <v>1.0805120555864369</v>
      </c>
    </row>
    <row r="10" spans="1:5" x14ac:dyDescent="0.25">
      <c r="A10" t="s">
        <v>6</v>
      </c>
      <c r="C10">
        <v>0.27600000000000002</v>
      </c>
      <c r="D10">
        <f t="shared" si="0"/>
        <v>0.28100000000000003</v>
      </c>
      <c r="E10">
        <f t="shared" si="1"/>
        <v>1.5731807648693719</v>
      </c>
    </row>
    <row r="11" spans="1:5" x14ac:dyDescent="0.25">
      <c r="A11" t="s">
        <v>7</v>
      </c>
      <c r="C11">
        <v>0.112</v>
      </c>
      <c r="D11">
        <f t="shared" si="0"/>
        <v>0.11700000000000001</v>
      </c>
      <c r="E11">
        <f t="shared" si="1"/>
        <v>0.6550254430239022</v>
      </c>
    </row>
    <row r="12" spans="1:5" x14ac:dyDescent="0.25">
      <c r="A12" t="s">
        <v>8</v>
      </c>
      <c r="C12">
        <v>0.107</v>
      </c>
      <c r="D12">
        <f t="shared" si="0"/>
        <v>0.112</v>
      </c>
      <c r="E12">
        <f t="shared" si="1"/>
        <v>0.62703290272373535</v>
      </c>
    </row>
    <row r="13" spans="1:5" x14ac:dyDescent="0.25">
      <c r="A13" t="s">
        <v>9</v>
      </c>
      <c r="C13">
        <v>9.0999999999999998E-2</v>
      </c>
      <c r="D13">
        <f t="shared" si="0"/>
        <v>9.6000000000000002E-2</v>
      </c>
      <c r="E13">
        <f t="shared" si="1"/>
        <v>0.53745677376320178</v>
      </c>
    </row>
    <row r="14" spans="1:5" x14ac:dyDescent="0.25">
      <c r="A14" t="s">
        <v>10</v>
      </c>
      <c r="C14">
        <v>9.7000000000000003E-2</v>
      </c>
      <c r="D14">
        <f t="shared" si="0"/>
        <v>0.10200000000000001</v>
      </c>
      <c r="E14">
        <f t="shared" si="1"/>
        <v>0.57104782212340188</v>
      </c>
    </row>
    <row r="16" spans="1:5" x14ac:dyDescent="0.25">
      <c r="A16" t="s">
        <v>44</v>
      </c>
      <c r="B16">
        <v>-5.0000000000000001E-3</v>
      </c>
    </row>
    <row r="17" spans="1:3" x14ac:dyDescent="0.25">
      <c r="A17" t="s">
        <v>45</v>
      </c>
      <c r="B17">
        <v>-8.9999999999999993E-3</v>
      </c>
    </row>
    <row r="18" spans="1:3" x14ac:dyDescent="0.25">
      <c r="B18" t="s">
        <v>46</v>
      </c>
      <c r="C18">
        <f>B3/D3</f>
        <v>5.5394285714285711</v>
      </c>
    </row>
    <row r="19" spans="1:3" x14ac:dyDescent="0.25">
      <c r="C19">
        <f>B4/D4</f>
        <v>5.6575875486381317</v>
      </c>
    </row>
    <row r="20" spans="1:3" x14ac:dyDescent="0.25">
      <c r="C20">
        <f>AVERAGE(C18:C19)</f>
        <v>5.5985080600333514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O24" sqref="O24"/>
    </sheetView>
  </sheetViews>
  <sheetFormatPr defaultRowHeight="15" x14ac:dyDescent="0.25"/>
  <sheetData>
    <row r="1" spans="1:13" x14ac:dyDescent="0.25">
      <c r="A1" t="s">
        <v>30</v>
      </c>
      <c r="B1" t="s">
        <v>31</v>
      </c>
      <c r="C1" t="s">
        <v>32</v>
      </c>
      <c r="D1" t="s">
        <v>33</v>
      </c>
      <c r="E1" t="s">
        <v>34</v>
      </c>
      <c r="F1" t="s">
        <v>35</v>
      </c>
      <c r="G1" t="s">
        <v>36</v>
      </c>
      <c r="H1" t="s">
        <v>36</v>
      </c>
      <c r="I1" t="s">
        <v>37</v>
      </c>
      <c r="J1" t="s">
        <v>38</v>
      </c>
      <c r="K1" t="s">
        <v>39</v>
      </c>
    </row>
    <row r="2" spans="1:13" x14ac:dyDescent="0.25">
      <c r="A2">
        <v>1</v>
      </c>
      <c r="B2">
        <v>1.72E-2</v>
      </c>
      <c r="C2">
        <v>2.9499999999999998E-2</v>
      </c>
      <c r="D2">
        <v>2.18E-2</v>
      </c>
      <c r="E2">
        <v>2.1999999999999999E-2</v>
      </c>
      <c r="F2">
        <f>C2-B2</f>
        <v>1.2299999999999998E-2</v>
      </c>
      <c r="G2">
        <f>D2-B2</f>
        <v>4.5999999999999999E-3</v>
      </c>
      <c r="H2">
        <f>E2-B2</f>
        <v>4.7999999999999987E-3</v>
      </c>
      <c r="I2">
        <f>11.85*F2-1.54*G2-0.08*H2</f>
        <v>0.13828699999999997</v>
      </c>
      <c r="J2">
        <v>1.7</v>
      </c>
      <c r="K2">
        <f>I2*10/J2</f>
        <v>0.81345294117647038</v>
      </c>
      <c r="M2">
        <f>AVERAGE(K2:K3)</f>
        <v>0.81911176470588232</v>
      </c>
    </row>
    <row r="3" spans="1:13" x14ac:dyDescent="0.25">
      <c r="A3">
        <v>1</v>
      </c>
      <c r="B3">
        <v>1.7999999999999999E-2</v>
      </c>
      <c r="C3">
        <v>3.0499999999999999E-2</v>
      </c>
      <c r="D3">
        <v>2.29E-2</v>
      </c>
      <c r="E3">
        <v>2.2599999999999999E-2</v>
      </c>
      <c r="F3">
        <f t="shared" ref="F3:F21" si="0">C3-B3</f>
        <v>1.2500000000000001E-2</v>
      </c>
      <c r="G3">
        <f t="shared" ref="G3:G22" si="1">D3-B3</f>
        <v>4.9000000000000016E-3</v>
      </c>
      <c r="H3">
        <f t="shared" ref="H3:H21" si="2">E3-B3</f>
        <v>4.5999999999999999E-3</v>
      </c>
      <c r="I3">
        <f t="shared" ref="I3:I21" si="3">11.85*F3-1.54*G3-0.08*H3</f>
        <v>0.140211</v>
      </c>
      <c r="J3">
        <v>1.7</v>
      </c>
      <c r="K3">
        <f t="shared" ref="K3:K21" si="4">I3*10/J3</f>
        <v>0.82477058823529414</v>
      </c>
      <c r="M3">
        <f>AVERAGE(K4:K5)</f>
        <v>0.84585555555555536</v>
      </c>
    </row>
    <row r="4" spans="1:13" x14ac:dyDescent="0.25">
      <c r="A4">
        <v>2</v>
      </c>
      <c r="B4">
        <v>1.9300000000000001E-2</v>
      </c>
      <c r="C4">
        <v>3.27E-2</v>
      </c>
      <c r="D4">
        <v>2.4400000000000002E-2</v>
      </c>
      <c r="E4">
        <v>2.4299999999999999E-2</v>
      </c>
      <c r="F4">
        <f t="shared" si="0"/>
        <v>1.3399999999999999E-2</v>
      </c>
      <c r="G4">
        <f t="shared" si="1"/>
        <v>5.1000000000000004E-3</v>
      </c>
      <c r="H4">
        <f t="shared" si="2"/>
        <v>4.9999999999999975E-3</v>
      </c>
      <c r="I4">
        <f t="shared" si="3"/>
        <v>0.15053599999999998</v>
      </c>
      <c r="J4">
        <v>1.8</v>
      </c>
      <c r="K4">
        <f t="shared" si="4"/>
        <v>0.83631111111111101</v>
      </c>
      <c r="M4">
        <f>AVERAGE(K6:K7)</f>
        <v>0.70533333333333326</v>
      </c>
    </row>
    <row r="5" spans="1:13" x14ac:dyDescent="0.25">
      <c r="A5">
        <v>2</v>
      </c>
      <c r="B5">
        <v>2.2100000000000002E-2</v>
      </c>
      <c r="C5">
        <v>3.5900000000000001E-2</v>
      </c>
      <c r="D5">
        <v>2.8000000000000001E-2</v>
      </c>
      <c r="E5">
        <v>2.8000000000000001E-2</v>
      </c>
      <c r="F5">
        <f t="shared" si="0"/>
        <v>1.38E-2</v>
      </c>
      <c r="G5">
        <f t="shared" si="1"/>
        <v>5.899999999999999E-3</v>
      </c>
      <c r="H5">
        <f t="shared" si="2"/>
        <v>5.899999999999999E-3</v>
      </c>
      <c r="I5">
        <f t="shared" si="3"/>
        <v>0.15397199999999997</v>
      </c>
      <c r="J5">
        <v>1.8</v>
      </c>
      <c r="K5">
        <f t="shared" si="4"/>
        <v>0.85539999999999983</v>
      </c>
      <c r="M5">
        <f>AVERAGE(K8:K9)</f>
        <v>0.70607183908045967</v>
      </c>
    </row>
    <row r="6" spans="1:13" x14ac:dyDescent="0.25">
      <c r="A6">
        <v>3</v>
      </c>
      <c r="B6">
        <v>1.8700000000000001E-2</v>
      </c>
      <c r="C6">
        <v>2.9399999999999999E-2</v>
      </c>
      <c r="D6">
        <v>2.24E-2</v>
      </c>
      <c r="E6">
        <v>2.2700000000000001E-2</v>
      </c>
      <c r="F6">
        <f t="shared" si="0"/>
        <v>1.0699999999999998E-2</v>
      </c>
      <c r="G6">
        <f t="shared" si="1"/>
        <v>3.6999999999999984E-3</v>
      </c>
      <c r="H6">
        <f t="shared" si="2"/>
        <v>4.0000000000000001E-3</v>
      </c>
      <c r="I6">
        <f t="shared" si="3"/>
        <v>0.12077699999999997</v>
      </c>
      <c r="J6">
        <v>1.68</v>
      </c>
      <c r="K6">
        <f t="shared" si="4"/>
        <v>0.71891071428571407</v>
      </c>
      <c r="M6">
        <f>AVERAGE(K10:K11)</f>
        <v>1.1284608938547485</v>
      </c>
    </row>
    <row r="7" spans="1:13" x14ac:dyDescent="0.25">
      <c r="A7">
        <v>3</v>
      </c>
      <c r="B7">
        <v>1.43E-2</v>
      </c>
      <c r="C7">
        <v>2.46E-2</v>
      </c>
      <c r="D7">
        <v>1.7899999999999999E-2</v>
      </c>
      <c r="E7">
        <v>1.7999999999999999E-2</v>
      </c>
      <c r="F7">
        <f t="shared" si="0"/>
        <v>1.03E-2</v>
      </c>
      <c r="G7">
        <f t="shared" si="1"/>
        <v>3.599999999999999E-3</v>
      </c>
      <c r="H7">
        <f t="shared" si="2"/>
        <v>3.6999999999999984E-3</v>
      </c>
      <c r="I7">
        <f t="shared" si="3"/>
        <v>0.116215</v>
      </c>
      <c r="J7">
        <v>1.68</v>
      </c>
      <c r="K7">
        <f t="shared" si="4"/>
        <v>0.69175595238095244</v>
      </c>
      <c r="M7">
        <f>AVERAGE(K12:K13)</f>
        <v>1.2236937172774867</v>
      </c>
    </row>
    <row r="8" spans="1:13" x14ac:dyDescent="0.25">
      <c r="A8">
        <v>4</v>
      </c>
      <c r="B8">
        <v>1.7899999999999999E-2</v>
      </c>
      <c r="C8">
        <v>2.8799999999999999E-2</v>
      </c>
      <c r="D8">
        <v>2.1999999999999999E-2</v>
      </c>
      <c r="E8">
        <v>2.23E-2</v>
      </c>
      <c r="F8">
        <f t="shared" si="0"/>
        <v>1.09E-2</v>
      </c>
      <c r="G8">
        <f t="shared" si="1"/>
        <v>4.0999999999999995E-3</v>
      </c>
      <c r="H8">
        <f t="shared" si="2"/>
        <v>4.4000000000000011E-3</v>
      </c>
      <c r="I8">
        <f t="shared" si="3"/>
        <v>0.122499</v>
      </c>
      <c r="J8">
        <v>1.74</v>
      </c>
      <c r="K8">
        <f t="shared" si="4"/>
        <v>0.70401724137931032</v>
      </c>
      <c r="M8">
        <f>AVERAGE(K14:K15)</f>
        <v>1.0649603658536584</v>
      </c>
    </row>
    <row r="9" spans="1:13" x14ac:dyDescent="0.25">
      <c r="A9">
        <v>4</v>
      </c>
      <c r="B9">
        <v>1.9400000000000001E-2</v>
      </c>
      <c r="C9">
        <v>3.04E-2</v>
      </c>
      <c r="D9">
        <v>2.3800000000000002E-2</v>
      </c>
      <c r="E9">
        <v>2.3900000000000001E-2</v>
      </c>
      <c r="F9">
        <f t="shared" si="0"/>
        <v>1.0999999999999999E-2</v>
      </c>
      <c r="G9">
        <f t="shared" si="1"/>
        <v>4.4000000000000011E-3</v>
      </c>
      <c r="H9">
        <f t="shared" si="2"/>
        <v>4.5000000000000005E-3</v>
      </c>
      <c r="I9">
        <f t="shared" si="3"/>
        <v>0.12321399999999999</v>
      </c>
      <c r="J9">
        <v>1.74</v>
      </c>
      <c r="K9">
        <f t="shared" si="4"/>
        <v>0.70812643678160903</v>
      </c>
      <c r="M9">
        <f>AVERAGE(K16:K17)</f>
        <v>0.92716176470588241</v>
      </c>
    </row>
    <row r="10" spans="1:13" x14ac:dyDescent="0.25">
      <c r="A10">
        <v>5</v>
      </c>
      <c r="B10">
        <v>1.49E-2</v>
      </c>
      <c r="C10">
        <v>3.2899999999999999E-2</v>
      </c>
      <c r="D10">
        <v>2.1700000000000001E-2</v>
      </c>
      <c r="E10">
        <v>2.0899999999999998E-2</v>
      </c>
      <c r="F10">
        <f t="shared" si="0"/>
        <v>1.7999999999999999E-2</v>
      </c>
      <c r="G10">
        <f t="shared" si="1"/>
        <v>6.8000000000000005E-3</v>
      </c>
      <c r="H10">
        <f t="shared" si="2"/>
        <v>5.9999999999999984E-3</v>
      </c>
      <c r="I10">
        <f t="shared" si="3"/>
        <v>0.20234799999999997</v>
      </c>
      <c r="J10">
        <v>1.79</v>
      </c>
      <c r="K10">
        <f t="shared" si="4"/>
        <v>1.1304357541899439</v>
      </c>
      <c r="M10">
        <f>AVERAGE(K18:K19)</f>
        <v>1.1576694915254235</v>
      </c>
    </row>
    <row r="11" spans="1:13" x14ac:dyDescent="0.25">
      <c r="A11">
        <v>5</v>
      </c>
      <c r="B11">
        <v>1.6199999999999999E-2</v>
      </c>
      <c r="C11">
        <v>3.4099999999999998E-2</v>
      </c>
      <c r="D11">
        <v>2.2700000000000001E-2</v>
      </c>
      <c r="E11">
        <v>2.1999999999999999E-2</v>
      </c>
      <c r="F11">
        <f t="shared" si="0"/>
        <v>1.7899999999999999E-2</v>
      </c>
      <c r="G11">
        <f t="shared" si="1"/>
        <v>6.5000000000000023E-3</v>
      </c>
      <c r="H11">
        <f t="shared" si="2"/>
        <v>5.7999999999999996E-3</v>
      </c>
      <c r="I11">
        <f t="shared" si="3"/>
        <v>0.20164100000000001</v>
      </c>
      <c r="J11">
        <v>1.79</v>
      </c>
      <c r="K11">
        <f t="shared" si="4"/>
        <v>1.126486033519553</v>
      </c>
      <c r="M11">
        <f>AVERAGE(K20:K21)</f>
        <v>0.80445862068965512</v>
      </c>
    </row>
    <row r="12" spans="1:13" x14ac:dyDescent="0.25">
      <c r="A12">
        <v>6</v>
      </c>
      <c r="B12">
        <v>3.2800000000000003E-2</v>
      </c>
      <c r="C12">
        <v>5.4300000000000001E-2</v>
      </c>
      <c r="D12">
        <v>4.2299999999999997E-2</v>
      </c>
      <c r="E12">
        <v>4.1799999999999997E-2</v>
      </c>
      <c r="F12">
        <f t="shared" si="0"/>
        <v>2.1499999999999998E-2</v>
      </c>
      <c r="G12">
        <f t="shared" si="1"/>
        <v>9.4999999999999946E-3</v>
      </c>
      <c r="H12">
        <f t="shared" si="2"/>
        <v>8.9999999999999941E-3</v>
      </c>
      <c r="I12">
        <f t="shared" si="3"/>
        <v>0.23942499999999997</v>
      </c>
      <c r="J12">
        <v>1.91</v>
      </c>
      <c r="K12">
        <f t="shared" si="4"/>
        <v>1.2535340314136123</v>
      </c>
    </row>
    <row r="13" spans="1:13" x14ac:dyDescent="0.25">
      <c r="A13">
        <v>6</v>
      </c>
      <c r="B13">
        <v>4.2500000000000003E-2</v>
      </c>
      <c r="C13">
        <v>6.2899999999999998E-2</v>
      </c>
      <c r="D13">
        <v>5.0999999999999997E-2</v>
      </c>
      <c r="E13">
        <v>5.0299999999999997E-2</v>
      </c>
      <c r="F13">
        <f t="shared" si="0"/>
        <v>2.0399999999999995E-2</v>
      </c>
      <c r="G13">
        <f t="shared" si="1"/>
        <v>8.4999999999999937E-3</v>
      </c>
      <c r="H13">
        <f t="shared" si="2"/>
        <v>7.7999999999999944E-3</v>
      </c>
      <c r="I13">
        <f t="shared" si="3"/>
        <v>0.22802599999999995</v>
      </c>
      <c r="J13">
        <v>1.91</v>
      </c>
      <c r="K13">
        <f t="shared" si="4"/>
        <v>1.193853403141361</v>
      </c>
    </row>
    <row r="14" spans="1:13" x14ac:dyDescent="0.25">
      <c r="A14">
        <v>7</v>
      </c>
      <c r="B14">
        <v>2.4500000000000001E-2</v>
      </c>
      <c r="C14">
        <v>4.02E-2</v>
      </c>
      <c r="D14">
        <v>3.0499999999999999E-2</v>
      </c>
      <c r="E14">
        <v>3.1300000000000001E-2</v>
      </c>
      <c r="F14">
        <f t="shared" si="0"/>
        <v>1.5699999999999999E-2</v>
      </c>
      <c r="G14">
        <f t="shared" si="1"/>
        <v>5.9999999999999984E-3</v>
      </c>
      <c r="H14">
        <f t="shared" si="2"/>
        <v>6.8000000000000005E-3</v>
      </c>
      <c r="I14">
        <f t="shared" si="3"/>
        <v>0.176261</v>
      </c>
      <c r="J14">
        <v>1.64</v>
      </c>
      <c r="K14">
        <f t="shared" si="4"/>
        <v>1.0747621951219513</v>
      </c>
    </row>
    <row r="15" spans="1:13" x14ac:dyDescent="0.25">
      <c r="A15">
        <v>7</v>
      </c>
      <c r="B15">
        <v>2.18E-2</v>
      </c>
      <c r="C15">
        <v>3.7199999999999997E-2</v>
      </c>
      <c r="D15">
        <v>2.76E-2</v>
      </c>
      <c r="E15">
        <v>2.8199999999999999E-2</v>
      </c>
      <c r="F15">
        <f t="shared" si="0"/>
        <v>1.5399999999999997E-2</v>
      </c>
      <c r="G15">
        <f t="shared" si="1"/>
        <v>5.7999999999999996E-3</v>
      </c>
      <c r="H15">
        <f t="shared" si="2"/>
        <v>6.3999999999999994E-3</v>
      </c>
      <c r="I15">
        <f t="shared" si="3"/>
        <v>0.17304599999999995</v>
      </c>
      <c r="J15">
        <v>1.64</v>
      </c>
      <c r="K15">
        <f t="shared" si="4"/>
        <v>1.0551585365853655</v>
      </c>
    </row>
    <row r="16" spans="1:13" x14ac:dyDescent="0.25">
      <c r="A16">
        <v>8</v>
      </c>
      <c r="B16">
        <v>1.1599999999999999E-2</v>
      </c>
      <c r="C16">
        <v>2.5700000000000001E-2</v>
      </c>
      <c r="D16">
        <v>1.7299999999999999E-2</v>
      </c>
      <c r="E16">
        <v>1.5699999999999999E-2</v>
      </c>
      <c r="F16">
        <f t="shared" si="0"/>
        <v>1.4100000000000001E-2</v>
      </c>
      <c r="G16">
        <f t="shared" si="1"/>
        <v>5.7000000000000002E-3</v>
      </c>
      <c r="H16">
        <f t="shared" si="2"/>
        <v>4.0999999999999995E-3</v>
      </c>
      <c r="I16">
        <f t="shared" si="3"/>
        <v>0.15797900000000001</v>
      </c>
      <c r="J16">
        <v>1.7</v>
      </c>
      <c r="K16">
        <f t="shared" si="4"/>
        <v>0.92928823529411764</v>
      </c>
    </row>
    <row r="17" spans="1:11" x14ac:dyDescent="0.25">
      <c r="A17">
        <v>8</v>
      </c>
      <c r="B17">
        <v>0.01</v>
      </c>
      <c r="C17">
        <v>2.4E-2</v>
      </c>
      <c r="D17">
        <v>1.54E-2</v>
      </c>
      <c r="E17">
        <v>1.41E-2</v>
      </c>
      <c r="F17">
        <f t="shared" si="0"/>
        <v>1.4E-2</v>
      </c>
      <c r="G17">
        <f t="shared" si="1"/>
        <v>5.4000000000000003E-3</v>
      </c>
      <c r="H17">
        <f t="shared" si="2"/>
        <v>4.0999999999999995E-3</v>
      </c>
      <c r="I17">
        <f t="shared" si="3"/>
        <v>0.15725600000000001</v>
      </c>
      <c r="J17">
        <v>1.7</v>
      </c>
      <c r="K17">
        <f t="shared" si="4"/>
        <v>0.92503529411764718</v>
      </c>
    </row>
    <row r="18" spans="1:11" x14ac:dyDescent="0.25">
      <c r="A18">
        <v>9</v>
      </c>
      <c r="B18">
        <v>4.5900000000000003E-2</v>
      </c>
      <c r="C18">
        <v>5.8599999999999999E-2</v>
      </c>
      <c r="D18">
        <v>5.45E-2</v>
      </c>
      <c r="E18">
        <v>5.5899999999999998E-2</v>
      </c>
      <c r="F18">
        <f t="shared" si="0"/>
        <v>1.2699999999999996E-2</v>
      </c>
      <c r="G18">
        <f t="shared" si="1"/>
        <v>8.5999999999999965E-3</v>
      </c>
      <c r="H18">
        <f t="shared" si="2"/>
        <v>9.999999999999995E-3</v>
      </c>
      <c r="I18">
        <f t="shared" si="3"/>
        <v>0.13645099999999993</v>
      </c>
      <c r="J18">
        <v>1.18</v>
      </c>
      <c r="K18">
        <f t="shared" si="4"/>
        <v>1.1563644067796603</v>
      </c>
    </row>
    <row r="19" spans="1:11" x14ac:dyDescent="0.25">
      <c r="A19">
        <v>9</v>
      </c>
      <c r="B19">
        <v>0.05</v>
      </c>
      <c r="C19">
        <v>6.2700000000000006E-2</v>
      </c>
      <c r="D19">
        <v>5.8400000000000001E-2</v>
      </c>
      <c r="E19">
        <v>0.06</v>
      </c>
      <c r="F19">
        <f t="shared" si="0"/>
        <v>1.2700000000000003E-2</v>
      </c>
      <c r="G19">
        <f t="shared" si="1"/>
        <v>8.3999999999999977E-3</v>
      </c>
      <c r="H19">
        <f t="shared" si="2"/>
        <v>9.999999999999995E-3</v>
      </c>
      <c r="I19">
        <f t="shared" si="3"/>
        <v>0.13675900000000002</v>
      </c>
      <c r="J19">
        <v>1.18</v>
      </c>
      <c r="K19">
        <f t="shared" si="4"/>
        <v>1.1589745762711867</v>
      </c>
    </row>
    <row r="20" spans="1:11" x14ac:dyDescent="0.25">
      <c r="A20">
        <v>10</v>
      </c>
      <c r="B20">
        <v>1.47E-2</v>
      </c>
      <c r="C20">
        <v>2.5100000000000001E-2</v>
      </c>
      <c r="D20">
        <v>1.84E-2</v>
      </c>
      <c r="E20">
        <v>1.9300000000000001E-2</v>
      </c>
      <c r="F20">
        <f t="shared" si="0"/>
        <v>1.0400000000000001E-2</v>
      </c>
      <c r="G20">
        <f t="shared" si="1"/>
        <v>3.7000000000000002E-3</v>
      </c>
      <c r="H20">
        <f t="shared" si="2"/>
        <v>4.6000000000000017E-3</v>
      </c>
      <c r="I20">
        <f t="shared" si="3"/>
        <v>0.11717400000000003</v>
      </c>
      <c r="J20">
        <v>1.45</v>
      </c>
      <c r="K20">
        <f t="shared" si="4"/>
        <v>0.80809655172413808</v>
      </c>
    </row>
    <row r="21" spans="1:11" x14ac:dyDescent="0.25">
      <c r="A21">
        <v>10</v>
      </c>
      <c r="B21">
        <v>1.4500000000000001E-2</v>
      </c>
      <c r="C21">
        <v>2.4799999999999999E-2</v>
      </c>
      <c r="D21">
        <v>1.8100000000000002E-2</v>
      </c>
      <c r="E21">
        <v>1.9400000000000001E-2</v>
      </c>
      <c r="F21">
        <f t="shared" si="0"/>
        <v>1.0299999999999998E-2</v>
      </c>
      <c r="G21">
        <f t="shared" si="1"/>
        <v>3.6000000000000008E-3</v>
      </c>
      <c r="H21">
        <f t="shared" si="2"/>
        <v>4.8999999999999998E-3</v>
      </c>
      <c r="I21">
        <f t="shared" si="3"/>
        <v>0.11611899999999997</v>
      </c>
      <c r="J21">
        <v>1.45</v>
      </c>
      <c r="K21">
        <f t="shared" si="4"/>
        <v>0.80082068965517228</v>
      </c>
    </row>
    <row r="22" spans="1:11" x14ac:dyDescent="0.25">
      <c r="G22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SRF2</vt:lpstr>
      <vt:lpstr>SRF1</vt:lpstr>
      <vt:lpstr>drp</vt:lpstr>
      <vt:lpstr>chloro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andrewi</dc:creator>
  <cp:lastModifiedBy>Theresa Mendoza</cp:lastModifiedBy>
  <dcterms:created xsi:type="dcterms:W3CDTF">2016-06-13T08:14:19Z</dcterms:created>
  <dcterms:modified xsi:type="dcterms:W3CDTF">2017-09-12T21:39:11Z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DISdDocName">
    <vt:lpwstr>OTAGO663256</vt:lpwstr>
  </property>
  <property fmtid="{D5CDD505-2E9C-101B-9397-08002B2CF9AE}" pid="3" name="DISProperties">
    <vt:lpwstr>DISdDocName,DIScgiUrl,DISdUser,DISdID,DISidcName,DISTaskPaneUrl</vt:lpwstr>
  </property>
  <property fmtid="{D5CDD505-2E9C-101B-9397-08002B2CF9AE}" pid="4" name="DIScgiUrl">
    <vt:lpwstr>https://webcontrib.otago.ac.nz/cs/idcplg</vt:lpwstr>
  </property>
  <property fmtid="{D5CDD505-2E9C-101B-9397-08002B2CF9AE}" pid="5" name="DISdUser">
    <vt:lpwstr>hugge12p</vt:lpwstr>
  </property>
  <property fmtid="{D5CDD505-2E9C-101B-9397-08002B2CF9AE}" pid="6" name="DISdID">
    <vt:lpwstr>1373573</vt:lpwstr>
  </property>
  <property fmtid="{D5CDD505-2E9C-101B-9397-08002B2CF9AE}" pid="7" name="DISidcName">
    <vt:lpwstr>prodcontrib11g</vt:lpwstr>
  </property>
  <property fmtid="{D5CDD505-2E9C-101B-9397-08002B2CF9AE}" pid="8" name="DISTaskPaneUrl">
    <vt:lpwstr>https://webcontrib.otago.ac.nz/cs/idcplg?IdcService=DESKTOP_DOC_INFO&amp;dDocName=OTAGO663256&amp;dID=1373573&amp;ClientControlled=DocMan,taskpane&amp;coreContentOnly=1</vt:lpwstr>
  </property>
</Properties>
</file>