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 1" sheetId="1" r:id="rId2"/>
    <sheet name="DRP" sheetId="4" r:id="rId3"/>
    <sheet name="chloro a 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9" i="2"/>
  <c r="D8" i="2"/>
  <c r="D7" i="2"/>
  <c r="D6" i="2"/>
  <c r="D4" i="2"/>
  <c r="E14" i="4" l="1"/>
  <c r="E13" i="4"/>
  <c r="E12" i="4"/>
  <c r="E11" i="4"/>
  <c r="E10" i="4"/>
  <c r="E9" i="4"/>
  <c r="E8" i="4"/>
  <c r="E7" i="4"/>
  <c r="E6" i="4"/>
  <c r="E5" i="4"/>
  <c r="E4" i="4"/>
  <c r="E3" i="4"/>
  <c r="E2" i="4"/>
  <c r="D18" i="4"/>
  <c r="D17" i="4"/>
  <c r="D16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M12" i="3" l="1"/>
  <c r="M11" i="3"/>
  <c r="M10" i="3"/>
  <c r="M9" i="3"/>
  <c r="M8" i="3"/>
  <c r="M7" i="3"/>
  <c r="M6" i="3"/>
  <c r="M5" i="3"/>
  <c r="M4" i="3"/>
  <c r="M3" i="3"/>
  <c r="M2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I23" i="3"/>
  <c r="H23" i="3"/>
  <c r="H22" i="3"/>
  <c r="I22" i="3"/>
  <c r="G23" i="3"/>
  <c r="F23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H2" i="3"/>
  <c r="G2" i="3"/>
</calcChain>
</file>

<file path=xl/sharedStrings.xml><?xml version="1.0" encoding="utf-8"?>
<sst xmlns="http://schemas.openxmlformats.org/spreadsheetml/2006/main" count="140" uniqueCount="82">
  <si>
    <t>site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</si>
  <si>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</si>
  <si>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</si>
  <si>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</si>
  <si>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</si>
  <si>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</si>
  <si>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</si>
  <si>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</si>
  <si>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</si>
  <si>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</si>
  <si>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</si>
  <si>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Ca</t>
  </si>
  <si>
    <t>#89'</t>
  </si>
  <si>
    <t>#810'</t>
  </si>
  <si>
    <t>Ecoor</t>
  </si>
  <si>
    <t>chloro a</t>
  </si>
  <si>
    <t>Vol</t>
  </si>
  <si>
    <t>temp</t>
  </si>
  <si>
    <t>DO mg/L</t>
  </si>
  <si>
    <t>pH</t>
  </si>
  <si>
    <t>turb</t>
  </si>
  <si>
    <t>NNN</t>
  </si>
  <si>
    <t>DRP</t>
  </si>
  <si>
    <t>#81+#82</t>
  </si>
  <si>
    <t>_</t>
  </si>
  <si>
    <t>38.016/</t>
  </si>
  <si>
    <t>#81+82</t>
  </si>
  <si>
    <t>weather</t>
  </si>
  <si>
    <t>v strong SW,25-30 knots, 50 % ccv</t>
  </si>
  <si>
    <t>tideand time</t>
  </si>
  <si>
    <t>unusual</t>
  </si>
  <si>
    <t>surface</t>
  </si>
  <si>
    <t>whitecaps/spray</t>
  </si>
  <si>
    <t>colour</t>
  </si>
  <si>
    <t>Aqua blue</t>
  </si>
  <si>
    <t>Rough white caps</t>
  </si>
  <si>
    <t>Blue/green</t>
  </si>
  <si>
    <t>very str SW, 25kts, scattered cloud</t>
  </si>
  <si>
    <t xml:space="preserve"> v choppy,large waves, white caps</t>
  </si>
  <si>
    <t>Br/green/blue lots of sediments stirred up</t>
  </si>
  <si>
    <t>Strong SW, 65%ccv</t>
  </si>
  <si>
    <t>half tide, 1210</t>
  </si>
  <si>
    <t>Fertilzer ship in port</t>
  </si>
  <si>
    <t>Rough white caps,lots of suspendedmatter</t>
  </si>
  <si>
    <t>Murky brown colour</t>
  </si>
  <si>
    <t>38.118/_</t>
  </si>
  <si>
    <t>half, 1230</t>
  </si>
  <si>
    <t>10-20% seagrass on flats,shopping trolley</t>
  </si>
  <si>
    <t>12oC,Strong SW , 70% ccv, gusty</t>
  </si>
  <si>
    <t>small swells,up from harbour,rough surface</t>
  </si>
  <si>
    <t>Grey muddy look</t>
  </si>
  <si>
    <t>35.145/_</t>
  </si>
  <si>
    <t>10.1oC</t>
  </si>
  <si>
    <t>35.63/48.45</t>
  </si>
  <si>
    <t>8.7oC</t>
  </si>
  <si>
    <t>.18/.270</t>
  </si>
  <si>
    <t>Gale forceSW,70% ccv</t>
  </si>
  <si>
    <t>1025 mid tide</t>
  </si>
  <si>
    <t>urky, sulfurous smell,dead black swan</t>
  </si>
  <si>
    <t>very turbid, white peaks due to wind</t>
  </si>
  <si>
    <t>grey-blue</t>
  </si>
  <si>
    <t>_/24.25</t>
  </si>
  <si>
    <t>9.9oC,gale force SW, about 50%ccv</t>
  </si>
  <si>
    <t>rough foaming, murky brown</t>
  </si>
  <si>
    <t>29.8/_</t>
  </si>
  <si>
    <t>Bl</t>
  </si>
  <si>
    <t>S1</t>
  </si>
  <si>
    <t>S2</t>
  </si>
  <si>
    <t>Eb</t>
  </si>
  <si>
    <t>Es</t>
  </si>
  <si>
    <t>Ecorr</t>
  </si>
  <si>
    <t>F</t>
  </si>
  <si>
    <t>YSI = 33.7/32.5</t>
  </si>
  <si>
    <t>pro =33.7/33.6</t>
  </si>
  <si>
    <t>Site</t>
  </si>
  <si>
    <t>sal</t>
  </si>
  <si>
    <t>sal adj</t>
  </si>
  <si>
    <t>cond</t>
  </si>
  <si>
    <t>cond adj</t>
  </si>
  <si>
    <t>cod adj</t>
  </si>
  <si>
    <t>DO %</t>
  </si>
  <si>
    <t>enterococci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</si>
</sst>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1"/>
    <xf numFmtId="0" fontId="3" fillId="0" borderId="0" xfId="0" applyFont="1"/>
    <xf numFmtId="2" fontId="2" fillId="0" borderId="0" xfId="0" applyNumberFormat="1" applyFont="1"/>
    <xf numFmtId="2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calcChain.xml" Type="http://schemas.openxmlformats.org/officeDocument/2006/relationships/calcChain" Id="rId8"></Relationship><Relationship Target="worksheets/sheet3.xml" Type="http://schemas.openxmlformats.org/officeDocument/2006/relationships/worksheet" Id="rId3"></Relationship><Relationship Target="sharedStrings.xml" Type="http://schemas.openxmlformats.org/officeDocument/2006/relationships/sharedStrings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styles.xml" Type="http://schemas.openxmlformats.org/officeDocument/2006/relationships/styles" Id="rId6"></Relationship><Relationship Target="theme/theme1.xml" Type="http://schemas.openxmlformats.org/officeDocument/2006/relationships/theme" Id="rId5"></Relationship><Relationship Target="worksheets/sheet4.xml" Type="http://schemas.openxmlformats.org/officeDocument/2006/relationships/worksheet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B2" sqref="B2:P11"/>
    </sheetView>
  </sheetViews>
  <sheetFormatPr defaultRowHeight="15" x14ac:dyDescent="0.25"/>
  <cols>
    <col min="4" max="4" width="16.5703125" customWidth="1"/>
  </cols>
  <sheetData>
    <row r="1" spans="1:16" x14ac:dyDescent="0.25">
      <c r="A1" t="s">
        <v>74</v>
      </c>
      <c r="B1" t="s">
        <v>17</v>
      </c>
      <c r="C1" t="s">
        <v>75</v>
      </c>
      <c r="D1" s="3" t="s">
        <v>76</v>
      </c>
      <c r="E1" t="s">
        <v>77</v>
      </c>
      <c r="F1" t="s">
        <v>78</v>
      </c>
      <c r="G1" t="s">
        <v>77</v>
      </c>
      <c r="H1" t="s">
        <v>79</v>
      </c>
      <c r="I1" t="s">
        <v>18</v>
      </c>
      <c r="J1" t="s">
        <v>80</v>
      </c>
      <c r="K1" t="s">
        <v>19</v>
      </c>
      <c r="L1" t="s">
        <v>20</v>
      </c>
      <c r="M1" t="s">
        <v>15</v>
      </c>
      <c r="N1" t="s">
        <v>21</v>
      </c>
      <c r="O1" t="s">
        <v>22</v>
      </c>
      <c r="P1" t="s">
        <v>81</v>
      </c>
    </row>
    <row r="2" spans="1:16" ht="15.75" x14ac:dyDescent="0.25">
      <c r="A2" t="s">
        <v>23</v>
      </c>
      <c r="B2" s="1" t="s">
        <v>24</v>
      </c>
      <c r="C2" s="1" t="s">
        <v>24</v>
      </c>
      <c r="D2" s="1" t="s">
        <v>24</v>
      </c>
      <c r="E2" s="1" t="s">
        <v>24</v>
      </c>
      <c r="F2" s="1"/>
      <c r="G2" s="1"/>
      <c r="H2" s="1"/>
      <c r="I2" s="1" t="s">
        <v>24</v>
      </c>
      <c r="J2" s="1" t="s">
        <v>24</v>
      </c>
      <c r="K2" s="4">
        <v>8.2799999999999994</v>
      </c>
      <c r="L2" s="5">
        <v>3.13</v>
      </c>
      <c r="M2" s="1">
        <v>1.4289799999999997</v>
      </c>
      <c r="N2" s="1">
        <v>2.5</v>
      </c>
      <c r="O2" s="1">
        <v>0.41247912126015457</v>
      </c>
      <c r="P2" s="1">
        <v>2</v>
      </c>
    </row>
    <row r="3" spans="1:16" ht="15.75" x14ac:dyDescent="0.25">
      <c r="A3" t="s">
        <v>2</v>
      </c>
      <c r="B3" s="1"/>
      <c r="C3" s="1"/>
      <c r="D3" s="1" t="s">
        <v>24</v>
      </c>
      <c r="E3" s="1"/>
      <c r="F3" s="1"/>
      <c r="G3" s="1"/>
      <c r="H3" s="1"/>
      <c r="I3" s="1"/>
      <c r="J3" s="1"/>
      <c r="K3" s="4">
        <v>8.2200000000000006</v>
      </c>
      <c r="L3" s="5">
        <v>2.8</v>
      </c>
      <c r="M3" s="1">
        <v>1.8139506578947364</v>
      </c>
      <c r="N3" s="1">
        <v>2.65</v>
      </c>
      <c r="O3" s="1">
        <v>0.41828868634832578</v>
      </c>
      <c r="P3" s="1">
        <v>1</v>
      </c>
    </row>
    <row r="4" spans="1:16" ht="15.75" x14ac:dyDescent="0.25">
      <c r="A4" t="s">
        <v>3</v>
      </c>
      <c r="B4" s="1">
        <v>11.2</v>
      </c>
      <c r="C4" s="1">
        <v>33.700000000000003</v>
      </c>
      <c r="D4" s="1">
        <f>C4*1.0029</f>
        <v>33.797730000000001</v>
      </c>
      <c r="E4" s="1" t="s">
        <v>25</v>
      </c>
      <c r="F4" s="1"/>
      <c r="G4" s="1"/>
      <c r="H4" s="1"/>
      <c r="I4" s="1">
        <v>8.81</v>
      </c>
      <c r="J4" s="1">
        <v>99.4</v>
      </c>
      <c r="K4" s="4">
        <v>8.1</v>
      </c>
      <c r="L4" s="5">
        <v>4.63</v>
      </c>
      <c r="M4" s="1">
        <v>1.4312666666666667</v>
      </c>
      <c r="N4" s="1">
        <v>3.64</v>
      </c>
      <c r="O4" s="1">
        <v>0.51124172775906473</v>
      </c>
      <c r="P4" s="1">
        <v>21</v>
      </c>
    </row>
    <row r="5" spans="1:16" ht="15.75" x14ac:dyDescent="0.25">
      <c r="A5" t="s">
        <v>4</v>
      </c>
      <c r="B5" s="1" t="s">
        <v>24</v>
      </c>
      <c r="C5" s="1" t="s">
        <v>24</v>
      </c>
      <c r="D5" s="1" t="s">
        <v>24</v>
      </c>
      <c r="E5" s="1" t="s">
        <v>24</v>
      </c>
      <c r="F5" s="1"/>
      <c r="G5" s="1"/>
      <c r="H5" s="1"/>
      <c r="I5" s="1" t="s">
        <v>24</v>
      </c>
      <c r="J5" s="1" t="s">
        <v>24</v>
      </c>
      <c r="K5" s="4">
        <v>7.95</v>
      </c>
      <c r="L5" s="5">
        <v>5.63</v>
      </c>
      <c r="M5" s="1">
        <v>4.9270441176470579</v>
      </c>
      <c r="N5" s="1">
        <v>1.2</v>
      </c>
      <c r="O5" s="1">
        <v>0.45314607687735292</v>
      </c>
      <c r="P5" s="1">
        <v>46</v>
      </c>
    </row>
    <row r="6" spans="1:16" ht="15.75" x14ac:dyDescent="0.25">
      <c r="A6" t="s">
        <v>5</v>
      </c>
      <c r="B6" s="1">
        <v>11.8</v>
      </c>
      <c r="C6" s="1">
        <v>33.299999999999997</v>
      </c>
      <c r="D6" s="1">
        <f>C6*1.0029</f>
        <v>33.396569999999997</v>
      </c>
      <c r="E6" s="1" t="s">
        <v>45</v>
      </c>
      <c r="F6" s="1"/>
      <c r="G6" s="1"/>
      <c r="H6" s="1"/>
      <c r="I6" s="1">
        <v>8.92</v>
      </c>
      <c r="J6" s="1">
        <v>101.9</v>
      </c>
      <c r="K6" s="4">
        <v>8.25</v>
      </c>
      <c r="L6" s="5">
        <v>15.5</v>
      </c>
      <c r="M6" s="1">
        <v>9.1050086206896559</v>
      </c>
      <c r="N6" s="1">
        <v>0.87</v>
      </c>
      <c r="O6" s="1">
        <v>1.0573408460471567</v>
      </c>
      <c r="P6" s="1">
        <v>22</v>
      </c>
    </row>
    <row r="7" spans="1:16" ht="15.75" x14ac:dyDescent="0.25">
      <c r="A7" t="s">
        <v>6</v>
      </c>
      <c r="B7" s="1">
        <v>11.9</v>
      </c>
      <c r="C7" s="1">
        <v>30.5</v>
      </c>
      <c r="D7" s="1">
        <f>C7*1.0029</f>
        <v>30.588449999999998</v>
      </c>
      <c r="E7" s="1" t="s">
        <v>51</v>
      </c>
      <c r="F7" s="1"/>
      <c r="G7" s="1"/>
      <c r="H7" s="1"/>
      <c r="I7" s="1">
        <v>9.76</v>
      </c>
      <c r="J7" s="1">
        <v>109.9</v>
      </c>
      <c r="K7" s="4">
        <v>8.26</v>
      </c>
      <c r="L7" s="5">
        <v>8.1999999999999993</v>
      </c>
      <c r="M7" s="1">
        <v>5.2750120481927709</v>
      </c>
      <c r="N7" s="1">
        <v>3.32</v>
      </c>
      <c r="O7" s="1">
        <v>0.51705129284723594</v>
      </c>
      <c r="P7" s="1">
        <v>45</v>
      </c>
    </row>
    <row r="8" spans="1:16" ht="15.75" x14ac:dyDescent="0.25">
      <c r="A8" t="s">
        <v>7</v>
      </c>
      <c r="B8" s="1">
        <v>10.6</v>
      </c>
      <c r="C8" s="1">
        <v>31.5</v>
      </c>
      <c r="D8" s="1">
        <f>C8*1.0369</f>
        <v>32.662349999999996</v>
      </c>
      <c r="E8" s="1" t="s">
        <v>53</v>
      </c>
      <c r="F8" s="1"/>
      <c r="G8" s="1"/>
      <c r="H8" s="1"/>
      <c r="I8" s="1">
        <v>8.1199999999999992</v>
      </c>
      <c r="J8" s="1">
        <v>90</v>
      </c>
      <c r="K8" s="4">
        <v>7.84</v>
      </c>
      <c r="L8" s="5">
        <v>1.47</v>
      </c>
      <c r="M8" s="1">
        <v>1.4075650000000002</v>
      </c>
      <c r="N8" s="1">
        <v>0.37</v>
      </c>
      <c r="O8" s="1">
        <v>0.29628781949673072</v>
      </c>
      <c r="P8" s="1">
        <v>6</v>
      </c>
    </row>
    <row r="9" spans="1:16" ht="15.75" x14ac:dyDescent="0.25">
      <c r="A9" t="s">
        <v>8</v>
      </c>
      <c r="B9" s="1">
        <v>7.8</v>
      </c>
      <c r="C9" s="1">
        <v>0.1</v>
      </c>
      <c r="D9" s="1">
        <f>C9*1.0369</f>
        <v>0.10369</v>
      </c>
      <c r="E9" s="1" t="s">
        <v>55</v>
      </c>
      <c r="F9" s="1"/>
      <c r="G9" s="1"/>
      <c r="H9" s="1"/>
      <c r="I9" s="1">
        <v>11.5</v>
      </c>
      <c r="J9" s="1">
        <v>94.7</v>
      </c>
      <c r="K9" s="4">
        <v>9.19</v>
      </c>
      <c r="L9" s="5">
        <v>10.4</v>
      </c>
      <c r="M9" s="1">
        <v>4.4229278728606349</v>
      </c>
      <c r="N9" s="1">
        <v>29.06</v>
      </c>
      <c r="O9" s="1">
        <v>0.65067128987517342</v>
      </c>
      <c r="P9" s="1">
        <v>155</v>
      </c>
    </row>
    <row r="10" spans="1:16" ht="15.75" x14ac:dyDescent="0.25">
      <c r="A10" t="s">
        <v>9</v>
      </c>
      <c r="B10" s="1">
        <v>11.8</v>
      </c>
      <c r="C10" s="1">
        <v>15.1</v>
      </c>
      <c r="D10" s="1">
        <f>C10*1.0369</f>
        <v>15.657189999999998</v>
      </c>
      <c r="E10" s="1" t="s">
        <v>61</v>
      </c>
      <c r="F10" s="1"/>
      <c r="G10" s="1"/>
      <c r="H10" s="1"/>
      <c r="I10" s="1" t="s">
        <v>24</v>
      </c>
      <c r="J10" s="1">
        <v>79</v>
      </c>
      <c r="K10" s="4">
        <v>7.46</v>
      </c>
      <c r="L10" s="5">
        <v>34.6</v>
      </c>
      <c r="M10" s="1">
        <v>6.2974729729729733</v>
      </c>
      <c r="N10" s="1">
        <v>20.62</v>
      </c>
      <c r="O10" s="1">
        <v>0.75524346146225474</v>
      </c>
      <c r="P10" s="1">
        <v>68</v>
      </c>
    </row>
    <row r="11" spans="1:16" ht="15.75" x14ac:dyDescent="0.25">
      <c r="A11" t="s">
        <v>10</v>
      </c>
      <c r="B11" s="1">
        <v>11.2</v>
      </c>
      <c r="C11" s="1">
        <v>32.4</v>
      </c>
      <c r="D11" s="1">
        <f>C11*1.0369</f>
        <v>33.595559999999999</v>
      </c>
      <c r="E11" s="1" t="s">
        <v>64</v>
      </c>
      <c r="F11" s="1"/>
      <c r="G11" s="1"/>
      <c r="H11" s="1"/>
      <c r="I11" s="1">
        <v>7.95</v>
      </c>
      <c r="J11" s="1">
        <v>89.5</v>
      </c>
      <c r="K11" s="4">
        <v>7.67</v>
      </c>
      <c r="L11" s="5">
        <v>5.14</v>
      </c>
      <c r="M11" s="1">
        <v>2.7643960396039597</v>
      </c>
      <c r="N11" s="1">
        <v>1.07</v>
      </c>
      <c r="O11" s="1">
        <v>0.46476520705369517</v>
      </c>
      <c r="P11" s="1">
        <v>31</v>
      </c>
    </row>
    <row r="12" spans="1:16" x14ac:dyDescent="0.25">
      <c r="A12" t="s">
        <v>13</v>
      </c>
      <c r="M12" s="1">
        <v>3.5354599999999996</v>
      </c>
    </row>
    <row r="13" spans="1:16" x14ac:dyDescent="0.25">
      <c r="D13" t="s">
        <v>72</v>
      </c>
    </row>
    <row r="14" spans="1:16" x14ac:dyDescent="0.25">
      <c r="D14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A11"/>
    </sheetView>
  </sheetViews>
  <sheetFormatPr defaultRowHeight="15" x14ac:dyDescent="0.25"/>
  <cols>
    <col min="2" max="2" width="39" customWidth="1"/>
    <col min="3" max="3" width="21.7109375" customWidth="1"/>
    <col min="4" max="4" width="42.42578125" customWidth="1"/>
    <col min="5" max="5" width="37.42578125" customWidth="1"/>
    <col min="6" max="6" width="38.5703125" customWidth="1"/>
  </cols>
  <sheetData>
    <row r="1" spans="1:6" x14ac:dyDescent="0.25">
      <c r="A1" t="s">
        <v>0</v>
      </c>
      <c r="B1" t="s">
        <v>27</v>
      </c>
      <c r="C1" t="s">
        <v>29</v>
      </c>
      <c r="D1" t="s">
        <v>30</v>
      </c>
      <c r="E1" t="s">
        <v>31</v>
      </c>
      <c r="F1" t="s">
        <v>33</v>
      </c>
    </row>
    <row r="2" spans="1:6" x14ac:dyDescent="0.25">
      <c r="A2" t="s">
        <v>26</v>
      </c>
      <c r="B2" t="s">
        <v>28</v>
      </c>
      <c r="C2">
        <v>1046</v>
      </c>
      <c r="D2" t="s">
        <v>24</v>
      </c>
      <c r="E2" t="s">
        <v>32</v>
      </c>
      <c r="F2" t="s">
        <v>34</v>
      </c>
    </row>
    <row r="3" spans="1:6" x14ac:dyDescent="0.25">
      <c r="A3" t="s">
        <v>2</v>
      </c>
    </row>
    <row r="4" spans="1:6" x14ac:dyDescent="0.25">
      <c r="A4" t="s">
        <v>3</v>
      </c>
      <c r="B4" t="s">
        <v>28</v>
      </c>
      <c r="C4">
        <v>1020</v>
      </c>
      <c r="D4" t="s">
        <v>24</v>
      </c>
      <c r="E4" t="s">
        <v>35</v>
      </c>
      <c r="F4" t="s">
        <v>36</v>
      </c>
    </row>
    <row r="5" spans="1:6" x14ac:dyDescent="0.25">
      <c r="A5" t="s">
        <v>4</v>
      </c>
      <c r="B5" t="s">
        <v>37</v>
      </c>
      <c r="C5">
        <v>1005</v>
      </c>
      <c r="E5" t="s">
        <v>38</v>
      </c>
      <c r="F5" t="s">
        <v>39</v>
      </c>
    </row>
    <row r="6" spans="1:6" x14ac:dyDescent="0.25">
      <c r="A6" t="s">
        <v>5</v>
      </c>
      <c r="B6" t="s">
        <v>40</v>
      </c>
      <c r="C6" t="s">
        <v>41</v>
      </c>
      <c r="D6" t="s">
        <v>42</v>
      </c>
      <c r="E6" t="s">
        <v>43</v>
      </c>
      <c r="F6" t="s">
        <v>44</v>
      </c>
    </row>
    <row r="7" spans="1:6" x14ac:dyDescent="0.25">
      <c r="A7" t="s">
        <v>6</v>
      </c>
      <c r="B7" t="s">
        <v>48</v>
      </c>
      <c r="C7" t="s">
        <v>46</v>
      </c>
      <c r="D7" t="s">
        <v>47</v>
      </c>
      <c r="E7" t="s">
        <v>49</v>
      </c>
      <c r="F7" t="s">
        <v>50</v>
      </c>
    </row>
    <row r="8" spans="1:6" x14ac:dyDescent="0.25">
      <c r="A8" t="s">
        <v>7</v>
      </c>
      <c r="B8" t="s">
        <v>52</v>
      </c>
      <c r="C8" t="s">
        <v>24</v>
      </c>
      <c r="D8" t="s">
        <v>24</v>
      </c>
      <c r="E8" t="s">
        <v>24</v>
      </c>
      <c r="F8" t="s">
        <v>24</v>
      </c>
    </row>
    <row r="9" spans="1:6" x14ac:dyDescent="0.25">
      <c r="A9" t="s">
        <v>8</v>
      </c>
      <c r="B9" t="s">
        <v>54</v>
      </c>
      <c r="C9" t="s">
        <v>24</v>
      </c>
      <c r="D9" t="s">
        <v>24</v>
      </c>
      <c r="E9" t="s">
        <v>24</v>
      </c>
      <c r="F9" t="s">
        <v>24</v>
      </c>
    </row>
    <row r="10" spans="1:6" x14ac:dyDescent="0.25">
      <c r="A10" t="s">
        <v>9</v>
      </c>
      <c r="B10" t="s">
        <v>56</v>
      </c>
      <c r="C10" t="s">
        <v>57</v>
      </c>
      <c r="D10" t="s">
        <v>58</v>
      </c>
      <c r="E10" t="s">
        <v>59</v>
      </c>
      <c r="F10" t="s">
        <v>60</v>
      </c>
    </row>
    <row r="11" spans="1:6" x14ac:dyDescent="0.25">
      <c r="A11" t="s">
        <v>10</v>
      </c>
      <c r="B11" t="s">
        <v>62</v>
      </c>
      <c r="C11">
        <v>1055</v>
      </c>
      <c r="D11" t="s">
        <v>24</v>
      </c>
      <c r="E11" t="s">
        <v>63</v>
      </c>
      <c r="F1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:E14"/>
    </sheetView>
  </sheetViews>
  <sheetFormatPr defaultRowHeight="15" x14ac:dyDescent="0.25"/>
  <sheetData>
    <row r="1" spans="1:5" x14ac:dyDescent="0.25">
      <c r="A1" t="s">
        <v>0</v>
      </c>
      <c r="B1" t="s">
        <v>68</v>
      </c>
      <c r="C1" t="s">
        <v>69</v>
      </c>
      <c r="D1" t="s">
        <v>70</v>
      </c>
      <c r="E1" t="s">
        <v>22</v>
      </c>
    </row>
    <row r="2" spans="1:5" ht="15.75" x14ac:dyDescent="0.25">
      <c r="A2" t="s">
        <v>65</v>
      </c>
      <c r="B2">
        <v>2.3E-2</v>
      </c>
      <c r="C2" s="2">
        <v>2.3E-2</v>
      </c>
      <c r="D2">
        <f>C2-$B$2</f>
        <v>0</v>
      </c>
      <c r="E2" s="1">
        <f>D2*$D$18</f>
        <v>0</v>
      </c>
    </row>
    <row r="3" spans="1:5" ht="15.75" x14ac:dyDescent="0.25">
      <c r="A3" t="s">
        <v>66</v>
      </c>
      <c r="B3">
        <v>1.167</v>
      </c>
      <c r="C3" s="2">
        <v>0.219</v>
      </c>
      <c r="D3">
        <f t="shared" ref="D3:D14" si="0">C3-$B$2</f>
        <v>0.19600000000000001</v>
      </c>
      <c r="E3" s="1">
        <f t="shared" ref="E3:E14" si="1">D3*$D$18</f>
        <v>1.1386747572815534</v>
      </c>
    </row>
    <row r="4" spans="1:5" ht="15.75" x14ac:dyDescent="0.25">
      <c r="A4" t="s">
        <v>67</v>
      </c>
      <c r="B4">
        <v>2.3340000000000001</v>
      </c>
      <c r="C4" s="2">
        <v>0.435</v>
      </c>
      <c r="D4">
        <f t="shared" si="0"/>
        <v>0.41199999999999998</v>
      </c>
      <c r="E4" s="1">
        <f t="shared" si="1"/>
        <v>2.3935408163265302</v>
      </c>
    </row>
    <row r="5" spans="1:5" ht="15.75" x14ac:dyDescent="0.25">
      <c r="A5" t="s">
        <v>26</v>
      </c>
      <c r="C5" s="2">
        <v>9.4E-2</v>
      </c>
      <c r="D5">
        <f t="shared" si="0"/>
        <v>7.1000000000000008E-2</v>
      </c>
      <c r="E5" s="1">
        <f t="shared" si="1"/>
        <v>0.41247912126015457</v>
      </c>
    </row>
    <row r="6" spans="1:5" ht="15.75" x14ac:dyDescent="0.25">
      <c r="A6" t="s">
        <v>2</v>
      </c>
      <c r="C6" s="2">
        <v>9.5000000000000001E-2</v>
      </c>
      <c r="D6">
        <f t="shared" si="0"/>
        <v>7.2000000000000008E-2</v>
      </c>
      <c r="E6" s="1">
        <f t="shared" si="1"/>
        <v>0.41828868634832578</v>
      </c>
    </row>
    <row r="7" spans="1:5" ht="15.75" x14ac:dyDescent="0.25">
      <c r="A7" t="s">
        <v>3</v>
      </c>
      <c r="C7" s="2">
        <v>0.111</v>
      </c>
      <c r="D7">
        <f t="shared" si="0"/>
        <v>8.7999999999999995E-2</v>
      </c>
      <c r="E7" s="1">
        <f t="shared" si="1"/>
        <v>0.51124172775906473</v>
      </c>
    </row>
    <row r="8" spans="1:5" ht="15.75" x14ac:dyDescent="0.25">
      <c r="A8" t="s">
        <v>4</v>
      </c>
      <c r="C8" s="2">
        <v>0.10100000000000001</v>
      </c>
      <c r="D8">
        <f t="shared" si="0"/>
        <v>7.8000000000000014E-2</v>
      </c>
      <c r="E8" s="1">
        <f t="shared" si="1"/>
        <v>0.45314607687735292</v>
      </c>
    </row>
    <row r="9" spans="1:5" ht="15.75" x14ac:dyDescent="0.25">
      <c r="A9" t="s">
        <v>5</v>
      </c>
      <c r="C9" s="2">
        <v>0.20499999999999999</v>
      </c>
      <c r="D9">
        <f t="shared" si="0"/>
        <v>0.182</v>
      </c>
      <c r="E9" s="1">
        <f t="shared" si="1"/>
        <v>1.0573408460471567</v>
      </c>
    </row>
    <row r="10" spans="1:5" ht="15.75" x14ac:dyDescent="0.25">
      <c r="A10" t="s">
        <v>6</v>
      </c>
      <c r="C10" s="2">
        <v>0.112</v>
      </c>
      <c r="D10">
        <f t="shared" si="0"/>
        <v>8.8999999999999996E-2</v>
      </c>
      <c r="E10" s="1">
        <f t="shared" si="1"/>
        <v>0.51705129284723594</v>
      </c>
    </row>
    <row r="11" spans="1:5" ht="15.75" x14ac:dyDescent="0.25">
      <c r="A11" t="s">
        <v>7</v>
      </c>
      <c r="C11" s="2">
        <v>7.3999999999999996E-2</v>
      </c>
      <c r="D11">
        <f t="shared" si="0"/>
        <v>5.0999999999999997E-2</v>
      </c>
      <c r="E11" s="1">
        <f t="shared" si="1"/>
        <v>0.29628781949673072</v>
      </c>
    </row>
    <row r="12" spans="1:5" ht="15.75" x14ac:dyDescent="0.25">
      <c r="A12" t="s">
        <v>8</v>
      </c>
      <c r="C12" s="2">
        <v>0.13500000000000001</v>
      </c>
      <c r="D12">
        <f t="shared" si="0"/>
        <v>0.11200000000000002</v>
      </c>
      <c r="E12" s="1">
        <f t="shared" si="1"/>
        <v>0.65067128987517342</v>
      </c>
    </row>
    <row r="13" spans="1:5" ht="15.75" x14ac:dyDescent="0.25">
      <c r="A13" t="s">
        <v>9</v>
      </c>
      <c r="C13" s="2">
        <v>0.153</v>
      </c>
      <c r="D13">
        <f t="shared" si="0"/>
        <v>0.13</v>
      </c>
      <c r="E13" s="1">
        <f t="shared" si="1"/>
        <v>0.75524346146225474</v>
      </c>
    </row>
    <row r="14" spans="1:5" ht="15.75" x14ac:dyDescent="0.25">
      <c r="A14" t="s">
        <v>10</v>
      </c>
      <c r="C14" s="2">
        <v>0.10299999999999999</v>
      </c>
      <c r="D14">
        <f t="shared" si="0"/>
        <v>7.9999999999999988E-2</v>
      </c>
      <c r="E14" s="1">
        <f t="shared" si="1"/>
        <v>0.46476520705369517</v>
      </c>
    </row>
    <row r="16" spans="1:5" x14ac:dyDescent="0.25">
      <c r="C16" t="s">
        <v>71</v>
      </c>
      <c r="D16">
        <f>B3/D3</f>
        <v>5.954081632653061</v>
      </c>
    </row>
    <row r="17" spans="4:4" x14ac:dyDescent="0.25">
      <c r="D17">
        <f>B4/D4</f>
        <v>5.6650485436893208</v>
      </c>
    </row>
    <row r="18" spans="4:4" x14ac:dyDescent="0.25">
      <c r="D18">
        <f>AVERAGE(D16:D17)</f>
        <v>5.8095650881711904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2" workbookViewId="0">
      <selection activeCell="M2" sqref="M2:M12"/>
    </sheetView>
  </sheetViews>
  <sheetFormatPr defaultRowHeight="15" x14ac:dyDescent="0.25"/>
  <sheetData>
    <row r="1" spans="1:13" x14ac:dyDescent="0.25">
      <c r="F1" t="s">
        <v>14</v>
      </c>
      <c r="I1" t="s">
        <v>11</v>
      </c>
      <c r="J1" t="s">
        <v>16</v>
      </c>
      <c r="K1" t="s">
        <v>15</v>
      </c>
    </row>
    <row r="2" spans="1:13" x14ac:dyDescent="0.25">
      <c r="A2" t="s">
        <v>1</v>
      </c>
      <c r="B2">
        <v>2.8999999999999998E-3</v>
      </c>
      <c r="C2">
        <v>2.18E-2</v>
      </c>
      <c r="D2">
        <v>1.0800000000000001E-2</v>
      </c>
      <c r="E2">
        <v>8.5000000000000006E-3</v>
      </c>
      <c r="F2">
        <f>C2-B2</f>
        <v>1.89E-2</v>
      </c>
      <c r="G2">
        <f>D2-B2</f>
        <v>7.9000000000000008E-3</v>
      </c>
      <c r="H2">
        <f>E2-B2</f>
        <v>5.6000000000000008E-3</v>
      </c>
      <c r="I2">
        <f>11.85*F2-1.54*G2-0.08*H2</f>
        <v>0.21135099999999998</v>
      </c>
      <c r="J2">
        <v>1.5</v>
      </c>
      <c r="K2">
        <f>I2*10/J2*1</f>
        <v>1.4090066666666665</v>
      </c>
      <c r="M2" s="1">
        <f>AVERAGE(K2:K3)</f>
        <v>1.4289799999999997</v>
      </c>
    </row>
    <row r="3" spans="1:13" x14ac:dyDescent="0.25">
      <c r="B3">
        <v>3.7000000000000002E-3</v>
      </c>
      <c r="C3">
        <v>2.3199999999999998E-2</v>
      </c>
      <c r="D3">
        <v>1.23E-2</v>
      </c>
      <c r="E3">
        <v>9.7999999999999997E-3</v>
      </c>
      <c r="F3">
        <f t="shared" ref="F3:F23" si="0">C3-B3</f>
        <v>1.9499999999999997E-2</v>
      </c>
      <c r="G3">
        <f t="shared" ref="G3:G23" si="1">D3-B3</f>
        <v>8.6E-3</v>
      </c>
      <c r="H3">
        <f t="shared" ref="H3:H23" si="2">E3-B3</f>
        <v>6.0999999999999995E-3</v>
      </c>
      <c r="I3">
        <f t="shared" ref="I3:I23" si="3">11.85*F3-1.54*G3-0.08*H3</f>
        <v>0.21734299999999995</v>
      </c>
      <c r="J3">
        <v>1.5</v>
      </c>
      <c r="K3">
        <f t="shared" ref="K3:K23" si="4">I3*10/J3*1</f>
        <v>1.4489533333333331</v>
      </c>
      <c r="M3" s="1">
        <f>AVERAGE(K4:K5)</f>
        <v>1.8139506578947364</v>
      </c>
    </row>
    <row r="4" spans="1:13" x14ac:dyDescent="0.25">
      <c r="A4" t="s">
        <v>2</v>
      </c>
      <c r="B4">
        <v>8.2000000000000007E-3</v>
      </c>
      <c r="C4">
        <v>3.3799999999999997E-2</v>
      </c>
      <c r="D4">
        <v>2.2200000000000001E-2</v>
      </c>
      <c r="E4">
        <v>1.84E-2</v>
      </c>
      <c r="F4">
        <f t="shared" si="0"/>
        <v>2.5599999999999998E-2</v>
      </c>
      <c r="G4">
        <f t="shared" si="1"/>
        <v>1.4E-2</v>
      </c>
      <c r="H4">
        <f t="shared" si="2"/>
        <v>1.0199999999999999E-2</v>
      </c>
      <c r="I4">
        <f t="shared" si="3"/>
        <v>0.28098399999999996</v>
      </c>
      <c r="J4">
        <v>1.52</v>
      </c>
      <c r="K4">
        <f t="shared" si="4"/>
        <v>1.8485789473684207</v>
      </c>
      <c r="M4" s="1">
        <f>AVERAGE(K6:K7)</f>
        <v>1.4312666666666667</v>
      </c>
    </row>
    <row r="5" spans="1:13" x14ac:dyDescent="0.25">
      <c r="B5">
        <v>1.44E-2</v>
      </c>
      <c r="C5">
        <v>3.8699999999999998E-2</v>
      </c>
      <c r="D5">
        <v>2.53E-2</v>
      </c>
      <c r="E5">
        <v>2.3300000000000001E-2</v>
      </c>
      <c r="F5">
        <f t="shared" si="0"/>
        <v>2.4299999999999999E-2</v>
      </c>
      <c r="G5">
        <f t="shared" si="1"/>
        <v>1.09E-2</v>
      </c>
      <c r="H5">
        <f t="shared" si="2"/>
        <v>8.9000000000000017E-3</v>
      </c>
      <c r="I5">
        <f t="shared" si="3"/>
        <v>0.27045699999999995</v>
      </c>
      <c r="J5">
        <v>1.52</v>
      </c>
      <c r="K5">
        <f t="shared" si="4"/>
        <v>1.7793223684210522</v>
      </c>
      <c r="M5" s="1">
        <f>AVERAGE(K8:K9)</f>
        <v>4.9270441176470579</v>
      </c>
    </row>
    <row r="6" spans="1:13" x14ac:dyDescent="0.25">
      <c r="A6" t="s">
        <v>3</v>
      </c>
      <c r="B6">
        <v>6.7999999999999996E-3</v>
      </c>
      <c r="C6">
        <v>2.6200000000000001E-2</v>
      </c>
      <c r="D6">
        <v>1.5599999999999999E-2</v>
      </c>
      <c r="E6">
        <v>1.37E-2</v>
      </c>
      <c r="F6">
        <f t="shared" si="0"/>
        <v>1.9400000000000001E-2</v>
      </c>
      <c r="G6">
        <f t="shared" si="1"/>
        <v>8.7999999999999988E-3</v>
      </c>
      <c r="H6">
        <f t="shared" si="2"/>
        <v>6.9000000000000008E-3</v>
      </c>
      <c r="I6">
        <f t="shared" si="3"/>
        <v>0.21578600000000001</v>
      </c>
      <c r="J6">
        <v>1.5</v>
      </c>
      <c r="K6">
        <f t="shared" si="4"/>
        <v>1.4385733333333333</v>
      </c>
      <c r="M6" s="1">
        <f>AVERAGE(K10:K11)</f>
        <v>9.1050086206896559</v>
      </c>
    </row>
    <row r="7" spans="1:13" x14ac:dyDescent="0.25">
      <c r="B7">
        <v>3.5999999999999999E-3</v>
      </c>
      <c r="C7">
        <v>2.2800000000000001E-2</v>
      </c>
      <c r="D7">
        <v>1.23E-2</v>
      </c>
      <c r="E7">
        <v>1.0200000000000001E-2</v>
      </c>
      <c r="F7">
        <f t="shared" si="0"/>
        <v>1.9200000000000002E-2</v>
      </c>
      <c r="G7">
        <f t="shared" si="1"/>
        <v>8.6999999999999994E-3</v>
      </c>
      <c r="H7">
        <f t="shared" si="2"/>
        <v>6.6000000000000008E-3</v>
      </c>
      <c r="I7">
        <f t="shared" si="3"/>
        <v>0.21359400000000003</v>
      </c>
      <c r="J7">
        <v>1.5</v>
      </c>
      <c r="K7">
        <f t="shared" si="4"/>
        <v>1.4239600000000001</v>
      </c>
      <c r="M7" s="1">
        <f>AVERAGE(K12:K13)</f>
        <v>5.2750120481927709</v>
      </c>
    </row>
    <row r="8" spans="1:13" x14ac:dyDescent="0.25">
      <c r="A8" t="s">
        <v>4</v>
      </c>
      <c r="B8">
        <v>4.2200000000000001E-2</v>
      </c>
      <c r="C8">
        <v>7.3599999999999999E-2</v>
      </c>
      <c r="D8">
        <v>6.6900000000000001E-2</v>
      </c>
      <c r="E8">
        <v>5.6500000000000002E-2</v>
      </c>
      <c r="F8">
        <f t="shared" si="0"/>
        <v>3.1399999999999997E-2</v>
      </c>
      <c r="G8">
        <f t="shared" si="1"/>
        <v>2.47E-2</v>
      </c>
      <c r="H8">
        <f t="shared" si="2"/>
        <v>1.43E-2</v>
      </c>
      <c r="I8">
        <f t="shared" si="3"/>
        <v>0.33290799999999998</v>
      </c>
      <c r="J8">
        <v>0.68</v>
      </c>
      <c r="K8">
        <f t="shared" si="4"/>
        <v>4.8957058823529405</v>
      </c>
      <c r="M8" s="1">
        <f>AVERAGE(K14:K15)</f>
        <v>1.4075650000000002</v>
      </c>
    </row>
    <row r="9" spans="1:13" x14ac:dyDescent="0.25">
      <c r="B9">
        <v>4.2200000000000001E-2</v>
      </c>
      <c r="C9">
        <v>7.3999999999999996E-2</v>
      </c>
      <c r="D9">
        <v>6.7199999999999996E-2</v>
      </c>
      <c r="E9">
        <v>5.67E-2</v>
      </c>
      <c r="F9">
        <f t="shared" si="0"/>
        <v>3.1799999999999995E-2</v>
      </c>
      <c r="G9">
        <f t="shared" si="1"/>
        <v>2.4999999999999994E-2</v>
      </c>
      <c r="H9">
        <f t="shared" si="2"/>
        <v>1.4499999999999999E-2</v>
      </c>
      <c r="I9">
        <f t="shared" si="3"/>
        <v>0.33716999999999997</v>
      </c>
      <c r="J9">
        <v>0.68</v>
      </c>
      <c r="K9">
        <f t="shared" si="4"/>
        <v>4.9583823529411752</v>
      </c>
      <c r="M9" s="1">
        <f>AVERAGE(K16:K17)</f>
        <v>4.4229278728606349</v>
      </c>
    </row>
    <row r="10" spans="1:13" x14ac:dyDescent="0.25">
      <c r="A10" t="s">
        <v>5</v>
      </c>
      <c r="B10">
        <v>4.1500000000000002E-2</v>
      </c>
      <c r="C10">
        <v>8.8599999999999998E-2</v>
      </c>
      <c r="D10">
        <v>6.2300000000000001E-2</v>
      </c>
      <c r="E10">
        <v>6.0400000000000002E-2</v>
      </c>
      <c r="F10">
        <f t="shared" si="0"/>
        <v>4.7099999999999996E-2</v>
      </c>
      <c r="G10">
        <f t="shared" si="1"/>
        <v>2.0799999999999999E-2</v>
      </c>
      <c r="H10">
        <f t="shared" si="2"/>
        <v>1.89E-2</v>
      </c>
      <c r="I10">
        <f t="shared" si="3"/>
        <v>0.52459100000000003</v>
      </c>
      <c r="J10">
        <v>0.57999999999999996</v>
      </c>
      <c r="K10">
        <f t="shared" si="4"/>
        <v>9.0446724137931049</v>
      </c>
      <c r="M10" s="1">
        <f>AVERAGE(K18:K19)</f>
        <v>6.2974729729729733</v>
      </c>
    </row>
    <row r="11" spans="1:13" x14ac:dyDescent="0.25">
      <c r="B11">
        <v>3.9699999999999999E-2</v>
      </c>
      <c r="C11">
        <v>8.7499999999999994E-2</v>
      </c>
      <c r="D11">
        <v>6.13E-2</v>
      </c>
      <c r="E11">
        <v>5.9400000000000001E-2</v>
      </c>
      <c r="F11">
        <f t="shared" si="0"/>
        <v>4.7799999999999995E-2</v>
      </c>
      <c r="G11">
        <f t="shared" si="1"/>
        <v>2.1600000000000001E-2</v>
      </c>
      <c r="H11">
        <f t="shared" si="2"/>
        <v>1.9700000000000002E-2</v>
      </c>
      <c r="I11">
        <f t="shared" si="3"/>
        <v>0.5315899999999999</v>
      </c>
      <c r="J11">
        <v>0.57999999999999996</v>
      </c>
      <c r="K11">
        <f t="shared" si="4"/>
        <v>9.1653448275862068</v>
      </c>
      <c r="M11" s="1">
        <f>AVERAGE(K20:K21)</f>
        <v>2.7643960396039597</v>
      </c>
    </row>
    <row r="12" spans="1:13" x14ac:dyDescent="0.25">
      <c r="A12" t="s">
        <v>6</v>
      </c>
      <c r="B12">
        <v>1.1999999999999999E-3</v>
      </c>
      <c r="C12">
        <v>4.02E-2</v>
      </c>
      <c r="D12">
        <v>1.44E-2</v>
      </c>
      <c r="E12">
        <v>9.7999999999999997E-3</v>
      </c>
      <c r="F12">
        <f t="shared" si="0"/>
        <v>3.9E-2</v>
      </c>
      <c r="G12">
        <f t="shared" si="1"/>
        <v>1.32E-2</v>
      </c>
      <c r="H12">
        <f t="shared" si="2"/>
        <v>8.6E-3</v>
      </c>
      <c r="I12">
        <f t="shared" si="3"/>
        <v>0.44113399999999997</v>
      </c>
      <c r="J12">
        <v>0.83</v>
      </c>
      <c r="K12">
        <f t="shared" si="4"/>
        <v>5.314867469879518</v>
      </c>
      <c r="M12" s="1">
        <f>AVERAGE(K22:K23)</f>
        <v>3.5354599999999996</v>
      </c>
    </row>
    <row r="13" spans="1:13" x14ac:dyDescent="0.25">
      <c r="B13">
        <v>-7.0000000000000001E-3</v>
      </c>
      <c r="C13">
        <v>3.1399999999999997E-2</v>
      </c>
      <c r="D13">
        <v>5.8999999999999999E-3</v>
      </c>
      <c r="E13">
        <v>1.1999999999999999E-3</v>
      </c>
      <c r="F13">
        <f t="shared" si="0"/>
        <v>3.8399999999999997E-2</v>
      </c>
      <c r="G13">
        <f t="shared" si="1"/>
        <v>1.29E-2</v>
      </c>
      <c r="H13">
        <f t="shared" si="2"/>
        <v>8.2000000000000007E-3</v>
      </c>
      <c r="I13">
        <f t="shared" si="3"/>
        <v>0.43451799999999996</v>
      </c>
      <c r="J13">
        <v>0.83</v>
      </c>
      <c r="K13">
        <f t="shared" si="4"/>
        <v>5.235156626506023</v>
      </c>
    </row>
    <row r="14" spans="1:13" x14ac:dyDescent="0.25">
      <c r="A14" t="s">
        <v>7</v>
      </c>
      <c r="B14">
        <v>1.09E-2</v>
      </c>
      <c r="C14">
        <v>3.6200000000000003E-2</v>
      </c>
      <c r="D14">
        <v>2.2499999999999999E-2</v>
      </c>
      <c r="E14">
        <v>2.01E-2</v>
      </c>
      <c r="F14">
        <f t="shared" si="0"/>
        <v>2.5300000000000003E-2</v>
      </c>
      <c r="G14">
        <f t="shared" si="1"/>
        <v>1.1599999999999999E-2</v>
      </c>
      <c r="H14">
        <f t="shared" si="2"/>
        <v>9.1999999999999998E-3</v>
      </c>
      <c r="I14">
        <f t="shared" si="3"/>
        <v>0.28120500000000004</v>
      </c>
      <c r="J14">
        <v>2</v>
      </c>
      <c r="K14">
        <f t="shared" si="4"/>
        <v>1.4060250000000001</v>
      </c>
    </row>
    <row r="15" spans="1:13" x14ac:dyDescent="0.25">
      <c r="B15">
        <v>1.35E-2</v>
      </c>
      <c r="C15">
        <v>3.8800000000000001E-2</v>
      </c>
      <c r="D15">
        <v>2.47E-2</v>
      </c>
      <c r="E15">
        <v>2.2700000000000001E-2</v>
      </c>
      <c r="F15">
        <f t="shared" si="0"/>
        <v>2.5300000000000003E-2</v>
      </c>
      <c r="G15">
        <f t="shared" si="1"/>
        <v>1.12E-2</v>
      </c>
      <c r="H15">
        <f t="shared" si="2"/>
        <v>9.2000000000000016E-3</v>
      </c>
      <c r="I15">
        <f t="shared" si="3"/>
        <v>0.28182100000000004</v>
      </c>
      <c r="J15">
        <v>2</v>
      </c>
      <c r="K15">
        <f t="shared" si="4"/>
        <v>1.4091050000000003</v>
      </c>
    </row>
    <row r="16" spans="1:13" x14ac:dyDescent="0.25">
      <c r="A16" t="s">
        <v>8</v>
      </c>
      <c r="B16">
        <v>0.13350000000000001</v>
      </c>
      <c r="C16">
        <v>0.16900000000000001</v>
      </c>
      <c r="D16">
        <v>0.16700000000000001</v>
      </c>
      <c r="E16">
        <v>0.17130000000000001</v>
      </c>
      <c r="F16">
        <f t="shared" si="0"/>
        <v>3.5500000000000004E-2</v>
      </c>
      <c r="G16">
        <f t="shared" si="1"/>
        <v>3.3500000000000002E-2</v>
      </c>
      <c r="H16">
        <f t="shared" si="2"/>
        <v>3.78E-2</v>
      </c>
      <c r="I16">
        <f t="shared" si="3"/>
        <v>0.36606099999999997</v>
      </c>
      <c r="J16">
        <v>0.81799999999999995</v>
      </c>
      <c r="K16">
        <f t="shared" si="4"/>
        <v>4.4750733496332513</v>
      </c>
    </row>
    <row r="17" spans="1:11" x14ac:dyDescent="0.25">
      <c r="B17">
        <v>0.12570000000000001</v>
      </c>
      <c r="C17">
        <v>0.1605</v>
      </c>
      <c r="D17">
        <v>0.15939999999999999</v>
      </c>
      <c r="E17">
        <v>0.16259999999999999</v>
      </c>
      <c r="F17">
        <f t="shared" si="0"/>
        <v>3.4799999999999998E-2</v>
      </c>
      <c r="G17">
        <f t="shared" si="1"/>
        <v>3.369999999999998E-2</v>
      </c>
      <c r="H17">
        <f t="shared" si="2"/>
        <v>3.6899999999999988E-2</v>
      </c>
      <c r="I17">
        <f t="shared" si="3"/>
        <v>0.35752999999999996</v>
      </c>
      <c r="J17">
        <v>0.81799999999999995</v>
      </c>
      <c r="K17">
        <f t="shared" si="4"/>
        <v>4.3707823960880194</v>
      </c>
    </row>
    <row r="18" spans="1:11" x14ac:dyDescent="0.25">
      <c r="A18" t="s">
        <v>12</v>
      </c>
      <c r="B18">
        <v>1.2E-2</v>
      </c>
      <c r="C18">
        <v>3.3500000000000002E-2</v>
      </c>
      <c r="D18">
        <v>2.2100000000000002E-2</v>
      </c>
      <c r="E18">
        <v>0.19600000000000001</v>
      </c>
      <c r="F18">
        <f t="shared" si="0"/>
        <v>2.1500000000000002E-2</v>
      </c>
      <c r="G18">
        <f t="shared" si="1"/>
        <v>1.0100000000000001E-2</v>
      </c>
      <c r="H18">
        <f t="shared" si="2"/>
        <v>0.184</v>
      </c>
      <c r="I18">
        <f t="shared" si="3"/>
        <v>0.22450100000000001</v>
      </c>
      <c r="J18">
        <v>0.37</v>
      </c>
      <c r="K18">
        <f t="shared" si="4"/>
        <v>6.0675945945945955</v>
      </c>
    </row>
    <row r="19" spans="1:11" x14ac:dyDescent="0.25">
      <c r="B19">
        <v>1.14E-2</v>
      </c>
      <c r="C19">
        <v>3.32E-2</v>
      </c>
      <c r="D19">
        <v>2.1899999999999999E-2</v>
      </c>
      <c r="E19">
        <v>1.95E-2</v>
      </c>
      <c r="F19">
        <f t="shared" si="0"/>
        <v>2.18E-2</v>
      </c>
      <c r="G19">
        <f t="shared" si="1"/>
        <v>1.0499999999999999E-2</v>
      </c>
      <c r="H19">
        <f t="shared" si="2"/>
        <v>8.0999999999999996E-3</v>
      </c>
      <c r="I19">
        <f t="shared" si="3"/>
        <v>0.241512</v>
      </c>
      <c r="J19">
        <v>0.37</v>
      </c>
      <c r="K19">
        <f t="shared" si="4"/>
        <v>6.527351351351351</v>
      </c>
    </row>
    <row r="20" spans="1:11" x14ac:dyDescent="0.25">
      <c r="A20" t="s">
        <v>10</v>
      </c>
      <c r="B20">
        <v>3.49E-2</v>
      </c>
      <c r="C20">
        <v>6.0299999999999999E-2</v>
      </c>
      <c r="D20">
        <v>4.87E-2</v>
      </c>
      <c r="E20">
        <v>4.7399999999999998E-2</v>
      </c>
      <c r="F20">
        <f t="shared" si="0"/>
        <v>2.5399999999999999E-2</v>
      </c>
      <c r="G20">
        <f t="shared" si="1"/>
        <v>1.38E-2</v>
      </c>
      <c r="H20">
        <f t="shared" si="2"/>
        <v>1.2499999999999997E-2</v>
      </c>
      <c r="I20">
        <f t="shared" si="3"/>
        <v>0.27873799999999999</v>
      </c>
      <c r="J20">
        <v>1.01</v>
      </c>
      <c r="K20">
        <f t="shared" si="4"/>
        <v>2.7597821782178213</v>
      </c>
    </row>
    <row r="21" spans="1:11" x14ac:dyDescent="0.25">
      <c r="B21">
        <v>3.1600000000000003E-2</v>
      </c>
      <c r="C21">
        <v>5.7000000000000002E-2</v>
      </c>
      <c r="D21">
        <v>4.48E-2</v>
      </c>
      <c r="E21">
        <v>4.3999999999999997E-2</v>
      </c>
      <c r="F21">
        <f t="shared" si="0"/>
        <v>2.5399999999999999E-2</v>
      </c>
      <c r="G21">
        <f t="shared" si="1"/>
        <v>1.3199999999999996E-2</v>
      </c>
      <c r="H21">
        <f t="shared" si="2"/>
        <v>1.2399999999999994E-2</v>
      </c>
      <c r="I21">
        <f t="shared" si="3"/>
        <v>0.27966999999999997</v>
      </c>
      <c r="J21">
        <v>1.01</v>
      </c>
      <c r="K21">
        <f t="shared" si="4"/>
        <v>2.7690099009900986</v>
      </c>
    </row>
    <row r="22" spans="1:11" x14ac:dyDescent="0.25">
      <c r="A22" t="s">
        <v>13</v>
      </c>
      <c r="B22">
        <v>3.7600000000000001E-2</v>
      </c>
      <c r="C22">
        <v>6.2100000000000002E-2</v>
      </c>
      <c r="D22">
        <v>5.33E-2</v>
      </c>
      <c r="E22">
        <v>5.3499999999999999E-2</v>
      </c>
      <c r="F22">
        <f t="shared" si="0"/>
        <v>2.4500000000000001E-2</v>
      </c>
      <c r="G22">
        <f t="shared" si="1"/>
        <v>1.5699999999999999E-2</v>
      </c>
      <c r="H22">
        <f t="shared" si="2"/>
        <v>1.5899999999999997E-2</v>
      </c>
      <c r="I22">
        <f t="shared" si="3"/>
        <v>0.26487500000000003</v>
      </c>
      <c r="J22">
        <v>0.75</v>
      </c>
      <c r="K22">
        <f t="shared" si="4"/>
        <v>3.5316666666666667</v>
      </c>
    </row>
    <row r="23" spans="1:11" x14ac:dyDescent="0.25">
      <c r="B23">
        <v>3.78E-2</v>
      </c>
      <c r="C23">
        <v>6.2399999999999997E-2</v>
      </c>
      <c r="D23">
        <v>5.3900000000000003E-2</v>
      </c>
      <c r="E23">
        <v>5.3699999999999998E-2</v>
      </c>
      <c r="F23">
        <f t="shared" si="0"/>
        <v>2.4599999999999997E-2</v>
      </c>
      <c r="G23">
        <f t="shared" si="1"/>
        <v>1.6100000000000003E-2</v>
      </c>
      <c r="H23">
        <f t="shared" si="2"/>
        <v>1.5899999999999997E-2</v>
      </c>
      <c r="I23">
        <f t="shared" si="3"/>
        <v>0.26544399999999996</v>
      </c>
      <c r="J23">
        <v>0.75</v>
      </c>
      <c r="K23">
        <f t="shared" si="4"/>
        <v>3.5392533333333329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SRF2</vt:lpstr>
      <vt:lpstr>SRF 1</vt:lpstr>
      <vt:lpstr>DRP</vt:lpstr>
      <vt:lpstr>chloro 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2015-11-08T20:46:34Z</dcterms:created>
  <dcterms:modified xsi:type="dcterms:W3CDTF">2017-09-12T22:21:36Z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OTAGO663254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1373571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https://webcontrib.otago.ac.nz/cs/idcplg?IdcService=DESKTOP_DOC_INFO&amp;dDocName=OTAGO663254&amp;dID=1373571&amp;ClientControlled=DocMan,taskpane&amp;coreContentOnly=1</vt:lpwstr>
  </property>
</Properties>
</file>