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ffice\Theresa\HHW\"/>
    </mc:Choice>
  </mc:AlternateContent>
  <bookViews>
    <workbookView xWindow="0" yWindow="0" windowWidth="28800" windowHeight="12720"/>
  </bookViews>
  <sheets>
    <sheet name="SRF2" sheetId="2" r:id="rId1"/>
    <sheet name="SRF1" sheetId="1" r:id="rId2"/>
    <sheet name="Macroalga" sheetId="4" r:id="rId3"/>
    <sheet name="DRP" sheetId="6" r:id="rId4"/>
    <sheet name="Animals" sheetId="5" r:id="rId5"/>
    <sheet name="NNN" sheetId="3" r:id="rId6"/>
  </sheets>
  <definedNames>
    <definedName name="_xlnm._FilterDatabase" localSheetId="1" hidden="1">'SRF1'!$A$1:$F$12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10" i="2"/>
  <c r="D9" i="2"/>
  <c r="D8" i="2"/>
  <c r="D7" i="2"/>
  <c r="D6" i="2"/>
  <c r="D4" i="2"/>
  <c r="D3" i="2"/>
  <c r="D2" i="2"/>
  <c r="E15" i="6" l="1"/>
  <c r="E14" i="6"/>
  <c r="E13" i="6"/>
  <c r="E12" i="6"/>
  <c r="E11" i="6"/>
  <c r="E10" i="6"/>
  <c r="E8" i="6"/>
  <c r="E7" i="6"/>
  <c r="E6" i="6"/>
  <c r="E5" i="6"/>
  <c r="E4" i="6"/>
  <c r="E3" i="6"/>
  <c r="E2" i="6"/>
  <c r="D20" i="6"/>
  <c r="D19" i="6"/>
  <c r="D18" i="6"/>
  <c r="D17" i="6"/>
  <c r="D15" i="6"/>
  <c r="D14" i="6"/>
  <c r="D13" i="6"/>
  <c r="D12" i="6"/>
  <c r="D11" i="6"/>
  <c r="D10" i="6"/>
  <c r="D9" i="6"/>
  <c r="E9" i="6" s="1"/>
  <c r="D8" i="6"/>
  <c r="D7" i="6"/>
  <c r="D6" i="6"/>
  <c r="D5" i="6"/>
  <c r="D4" i="6"/>
  <c r="D3" i="6"/>
  <c r="D2" i="6"/>
  <c r="F20" i="3" l="1"/>
  <c r="F18" i="3"/>
  <c r="D17" i="3"/>
  <c r="E17" i="3"/>
  <c r="C21" i="3"/>
  <c r="E13" i="3" s="1"/>
  <c r="D20" i="3"/>
  <c r="E20" i="3" s="1"/>
  <c r="D19" i="3"/>
  <c r="E19" i="3" s="1"/>
  <c r="D18" i="3"/>
  <c r="D16" i="3"/>
  <c r="E16" i="3" s="1"/>
  <c r="F16" i="3" s="1"/>
  <c r="D15" i="3"/>
  <c r="E15" i="3" s="1"/>
  <c r="D14" i="3"/>
  <c r="E14" i="3" s="1"/>
  <c r="D13" i="3"/>
  <c r="D12" i="3"/>
  <c r="E12" i="3" s="1"/>
  <c r="D11" i="3"/>
  <c r="E11" i="3" s="1"/>
  <c r="D10" i="3"/>
  <c r="E6" i="3"/>
  <c r="E5" i="3"/>
  <c r="E4" i="3"/>
  <c r="E3" i="3"/>
  <c r="E2" i="3"/>
  <c r="C8" i="3"/>
  <c r="D6" i="3"/>
  <c r="D5" i="3"/>
  <c r="D4" i="3"/>
  <c r="D3" i="3"/>
  <c r="D2" i="3"/>
  <c r="E18" i="3" l="1"/>
  <c r="E10" i="3"/>
</calcChain>
</file>

<file path=xl/sharedStrings.xml><?xml version="1.0" encoding="utf-8"?>
<sst xmlns="http://schemas.openxmlformats.org/spreadsheetml/2006/main" count="187" uniqueCount="112">
  <si>
    <t>Site</t>
  </si>
  <si>
    <t>#82</t>
  </si>
  <si>
    <t>#83</t>
  </si>
  <si>
    <t>#84</t>
  </si>
  <si>
    <t>#85</t>
  </si>
  <si>
    <t>#86</t>
  </si>
  <si>
    <t>#87</t>
  </si>
  <si>
    <t>#88</t>
  </si>
  <si>
    <t>#89</t>
  </si>
  <si>
    <t>#810</t>
  </si>
  <si>
    <t>#81/2</t>
  </si>
  <si>
    <t>weather</t>
  </si>
  <si>
    <t>10.3oC,W wind, medium ccv</t>
  </si>
  <si>
    <t>tide</t>
  </si>
  <si>
    <t>1015 low tide</t>
  </si>
  <si>
    <t>unusal</t>
  </si>
  <si>
    <t>plastic and road makers in water</t>
  </si>
  <si>
    <t>ripples</t>
  </si>
  <si>
    <t>surface</t>
  </si>
  <si>
    <t>colour</t>
  </si>
  <si>
    <t>dark blue</t>
  </si>
  <si>
    <t>site</t>
  </si>
  <si>
    <t>temp</t>
  </si>
  <si>
    <t>sal</t>
  </si>
  <si>
    <t>cond</t>
  </si>
  <si>
    <t>DO mg/L</t>
  </si>
  <si>
    <t>DO %</t>
  </si>
  <si>
    <t>pH</t>
  </si>
  <si>
    <t>10.3oC,calm,W light ccv</t>
  </si>
  <si>
    <t xml:space="preserve">945, low </t>
  </si>
  <si>
    <t>_</t>
  </si>
  <si>
    <t>no waves</t>
  </si>
  <si>
    <t>insipid blue</t>
  </si>
  <si>
    <t>10.3oC, calm westerly, light ccv</t>
  </si>
  <si>
    <t>930, tide is very low</t>
  </si>
  <si>
    <t>clear</t>
  </si>
  <si>
    <t>Beige</t>
  </si>
  <si>
    <t>Bl</t>
  </si>
  <si>
    <t>St</t>
  </si>
  <si>
    <t>Site/Col A</t>
  </si>
  <si>
    <t>Eb</t>
  </si>
  <si>
    <t>Es</t>
  </si>
  <si>
    <t>Ecorr</t>
  </si>
  <si>
    <t>F</t>
  </si>
  <si>
    <t>NNN</t>
  </si>
  <si>
    <t>Col B</t>
  </si>
  <si>
    <t>1out11</t>
  </si>
  <si>
    <t>32out50</t>
  </si>
  <si>
    <t>4.455/_</t>
  </si>
  <si>
    <t>NE gusty, 10-15 km/hr, 10%ccv</t>
  </si>
  <si>
    <t>low, starting to flood</t>
  </si>
  <si>
    <t>no large litter, green moss on rocks</t>
  </si>
  <si>
    <t>small swells, no white caps</t>
  </si>
  <si>
    <t>green, sl cloudy</t>
  </si>
  <si>
    <t>8.7oC,NE, 15-20 km,10% ccv</t>
  </si>
  <si>
    <t>low tide, flooding</t>
  </si>
  <si>
    <t>lots of dog poo, some litter</t>
  </si>
  <si>
    <t>low choppy swells, no wc.</t>
  </si>
  <si>
    <t>Greenish colour</t>
  </si>
  <si>
    <t>34.166/_</t>
  </si>
  <si>
    <t>6.0oC,calm,40%ccv</t>
  </si>
  <si>
    <t>low</t>
  </si>
  <si>
    <t>no</t>
  </si>
  <si>
    <t>calm</t>
  </si>
  <si>
    <t>usual grey-green</t>
  </si>
  <si>
    <t>6.5oC,5 kph NE,40% ccv</t>
  </si>
  <si>
    <t>frothy</t>
  </si>
  <si>
    <t>turbid</t>
  </si>
  <si>
    <t>12oC,med SE</t>
  </si>
  <si>
    <t>1030 very low tide</t>
  </si>
  <si>
    <t>sulfur like smell, some litter among the algae,</t>
  </si>
  <si>
    <t>a lot of lime green weedy algae</t>
  </si>
  <si>
    <t>light murky brown</t>
  </si>
  <si>
    <t>11oC,SE med, low-med ccv</t>
  </si>
  <si>
    <t>1050, low tide</t>
  </si>
  <si>
    <t>turbulent</t>
  </si>
  <si>
    <t>Ulva sp(s)</t>
  </si>
  <si>
    <t>Zig-zag weed(f)</t>
  </si>
  <si>
    <t>Macrocystis(s)</t>
  </si>
  <si>
    <t>Neptunes necklace(f)</t>
  </si>
  <si>
    <t>Branching velvet w(s)</t>
  </si>
  <si>
    <t>Red filamentous(s)</t>
  </si>
  <si>
    <t>limpet(m)</t>
  </si>
  <si>
    <t>Blue mussel(m)</t>
  </si>
  <si>
    <t>red anemone(m)</t>
  </si>
  <si>
    <t>r-b gull(f)</t>
  </si>
  <si>
    <t>Ulva sp(m)</t>
  </si>
  <si>
    <t>Absence of Ulva</t>
  </si>
  <si>
    <t>Macrocytis(s)</t>
  </si>
  <si>
    <t>Red filamentous45% cover</t>
  </si>
  <si>
    <t>R-B gull(s)</t>
  </si>
  <si>
    <t>B-B Gull (s)</t>
  </si>
  <si>
    <t>DRP</t>
  </si>
  <si>
    <t>Cats Eye(s)</t>
  </si>
  <si>
    <r>
      <t>R-</t>
    </r>
    <r>
      <rPr>
        <b/>
        <sz val="11"/>
        <color theme="1"/>
        <rFont val="Calibri"/>
        <family val="2"/>
        <scheme val="minor"/>
      </rPr>
      <t xml:space="preserve"> gull (</t>
    </r>
    <r>
      <rPr>
        <sz val="11"/>
        <color theme="1"/>
        <rFont val="Calibri"/>
        <family val="2"/>
        <scheme val="minor"/>
      </rPr>
      <t>m)</t>
    </r>
  </si>
  <si>
    <t>Gray swan(s)</t>
  </si>
  <si>
    <t>Rock oyster(s)</t>
  </si>
  <si>
    <t>Tube worm (f)</t>
  </si>
  <si>
    <t>Wakame(m)</t>
  </si>
  <si>
    <t>Sea tulip(s)</t>
  </si>
  <si>
    <t>Goose(s)</t>
  </si>
  <si>
    <t>Half crab(s)</t>
  </si>
  <si>
    <t>Moss weed(m)</t>
  </si>
  <si>
    <t>Blank</t>
  </si>
  <si>
    <t>St1</t>
  </si>
  <si>
    <t>#81 and 2</t>
  </si>
  <si>
    <t>sal adj</t>
  </si>
  <si>
    <t>cond adj</t>
  </si>
  <si>
    <t>cod adj</t>
  </si>
  <si>
    <t>turb</t>
  </si>
  <si>
    <t>chloro a</t>
  </si>
  <si>
    <t>enterococci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</si>
</sst>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styles.xml" Type="http://schemas.openxmlformats.org/officeDocument/2006/relationships/styles" Id="rId8"></Relationship><Relationship Target="worksheets/sheet3.xml" Type="http://schemas.openxmlformats.org/officeDocument/2006/relationships/worksheet" Id="rId3"></Relationship><Relationship Target="theme/theme1.xml" Type="http://schemas.openxmlformats.org/officeDocument/2006/relationships/theme" Id="rId7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worksheets/sheet6.xml" Type="http://schemas.openxmlformats.org/officeDocument/2006/relationships/worksheet" Id="rId6"></Relationship><Relationship Target="worksheets/sheet5.xml" Type="http://schemas.openxmlformats.org/officeDocument/2006/relationships/worksheet" Id="rId5"></Relationship><Relationship Target="calcChain.xml" Type="http://schemas.openxmlformats.org/officeDocument/2006/relationships/calcChain" Id="rId10"></Relationship><Relationship Target="worksheets/sheet4.xml" Type="http://schemas.openxmlformats.org/officeDocument/2006/relationships/worksheet" Id="rId4"></Relationship><Relationship Target="sharedStrings.xml" Type="http://schemas.openxmlformats.org/officeDocument/2006/relationships/sharedStrings" Id="rId9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B1" sqref="B1:P12"/>
    </sheetView>
  </sheetViews>
  <sheetFormatPr defaultRowHeight="15" x14ac:dyDescent="0.25"/>
  <cols>
    <col min="3" max="3" width="16.140625" customWidth="1"/>
    <col min="4" max="4" width="14.28515625" customWidth="1"/>
    <col min="5" max="5" width="13.28515625" customWidth="1"/>
  </cols>
  <sheetData>
    <row r="1" spans="1:16" x14ac:dyDescent="0.25">
      <c r="A1" t="s">
        <v>0</v>
      </c>
      <c r="B1" s="1" t="s">
        <v>22</v>
      </c>
      <c r="C1" s="1" t="s">
        <v>23</v>
      </c>
      <c r="D1" s="3" t="s">
        <v>106</v>
      </c>
      <c r="E1" s="1" t="s">
        <v>24</v>
      </c>
      <c r="F1" s="1" t="s">
        <v>107</v>
      </c>
      <c r="G1" s="1" t="s">
        <v>24</v>
      </c>
      <c r="H1" s="1" t="s">
        <v>108</v>
      </c>
      <c r="I1" s="1" t="s">
        <v>25</v>
      </c>
      <c r="J1" s="1" t="s">
        <v>26</v>
      </c>
      <c r="K1" s="1" t="s">
        <v>27</v>
      </c>
      <c r="L1" s="1" t="s">
        <v>109</v>
      </c>
      <c r="M1" s="1" t="s">
        <v>110</v>
      </c>
      <c r="N1" s="1" t="s">
        <v>44</v>
      </c>
      <c r="O1" s="1" t="s">
        <v>92</v>
      </c>
      <c r="P1" s="1" t="s">
        <v>111</v>
      </c>
    </row>
    <row r="2" spans="1:16" x14ac:dyDescent="0.25">
      <c r="A2" t="s">
        <v>10</v>
      </c>
      <c r="B2" s="1">
        <v>8.5</v>
      </c>
      <c r="C2" s="1">
        <v>33.799999999999997</v>
      </c>
      <c r="D2" s="1">
        <f>C2*1.009</f>
        <v>34.104199999999992</v>
      </c>
      <c r="E2" s="1">
        <v>35.584000000000003</v>
      </c>
      <c r="F2" s="1"/>
      <c r="G2" s="1"/>
      <c r="H2" s="1"/>
      <c r="I2" s="1">
        <v>10.76</v>
      </c>
      <c r="J2" s="1">
        <v>114.8</v>
      </c>
      <c r="K2" s="1">
        <v>8.17</v>
      </c>
      <c r="L2" s="1">
        <v>1.56</v>
      </c>
      <c r="M2" s="1"/>
      <c r="N2" s="1">
        <v>1.8254042553191487</v>
      </c>
      <c r="O2" s="1">
        <v>0.33334309568512788</v>
      </c>
      <c r="P2" s="1">
        <v>0</v>
      </c>
    </row>
    <row r="3" spans="1:16" x14ac:dyDescent="0.25">
      <c r="A3" t="s">
        <v>1</v>
      </c>
      <c r="B3" s="1"/>
      <c r="C3" s="1">
        <v>33.799999999999997</v>
      </c>
      <c r="D3" s="1">
        <f>C3*1.009</f>
        <v>34.104199999999992</v>
      </c>
      <c r="E3" s="1"/>
      <c r="F3" s="1"/>
      <c r="G3" s="1"/>
      <c r="H3" s="1"/>
      <c r="I3" s="1"/>
      <c r="J3" s="1"/>
      <c r="K3" s="1">
        <v>8.17</v>
      </c>
      <c r="L3" s="1">
        <v>1.23</v>
      </c>
      <c r="M3" s="1"/>
      <c r="N3" s="1">
        <v>1.7560851063829785</v>
      </c>
      <c r="O3" s="1">
        <v>0.33334309568512788</v>
      </c>
      <c r="P3" s="1">
        <v>0</v>
      </c>
    </row>
    <row r="4" spans="1:16" x14ac:dyDescent="0.25">
      <c r="A4" t="s">
        <v>2</v>
      </c>
      <c r="B4" s="1">
        <v>8.1</v>
      </c>
      <c r="C4" s="1">
        <v>33.6</v>
      </c>
      <c r="D4" s="1">
        <f>C4*1.009</f>
        <v>33.9024</v>
      </c>
      <c r="E4" s="1">
        <v>35.005000000000003</v>
      </c>
      <c r="F4" s="1"/>
      <c r="G4" s="1"/>
      <c r="H4" s="1"/>
      <c r="I4" s="1">
        <v>9.6300000000000008</v>
      </c>
      <c r="J4" s="1">
        <v>101.2</v>
      </c>
      <c r="K4" s="1">
        <v>8.08</v>
      </c>
      <c r="L4" s="1">
        <v>0.67</v>
      </c>
      <c r="M4" s="1"/>
      <c r="N4" s="1">
        <v>3.6423456790123447</v>
      </c>
      <c r="O4" s="1">
        <v>0.44810055485541783</v>
      </c>
      <c r="P4" s="1">
        <v>1</v>
      </c>
    </row>
    <row r="5" spans="1:16" x14ac:dyDescent="0.25">
      <c r="A5" t="s">
        <v>3</v>
      </c>
      <c r="B5" s="1">
        <v>7.9</v>
      </c>
      <c r="C5" s="1" t="s">
        <v>30</v>
      </c>
      <c r="D5" s="1"/>
      <c r="E5" s="1" t="s">
        <v>30</v>
      </c>
      <c r="F5" s="1"/>
      <c r="G5" s="1"/>
      <c r="H5" s="1"/>
      <c r="I5" s="1">
        <v>11.3</v>
      </c>
      <c r="J5" s="1">
        <v>94.6</v>
      </c>
      <c r="K5" s="1">
        <v>8.0500000000000007</v>
      </c>
      <c r="L5" s="1">
        <v>0.84</v>
      </c>
      <c r="M5" s="1"/>
      <c r="N5" s="1">
        <v>1.2290123456790121</v>
      </c>
      <c r="O5" s="1">
        <v>0.375</v>
      </c>
      <c r="P5" s="1">
        <v>0</v>
      </c>
    </row>
    <row r="6" spans="1:16" x14ac:dyDescent="0.25">
      <c r="A6" t="s">
        <v>4</v>
      </c>
      <c r="B6" s="1">
        <v>8</v>
      </c>
      <c r="C6" s="1">
        <v>32.799999999999997</v>
      </c>
      <c r="D6" s="1">
        <f t="shared" ref="D6:D11" si="0">C6*1.009</f>
        <v>33.095199999999991</v>
      </c>
      <c r="E6" s="1" t="s">
        <v>59</v>
      </c>
      <c r="F6" s="1"/>
      <c r="G6" s="1"/>
      <c r="H6" s="1"/>
      <c r="I6" s="1">
        <v>11.47</v>
      </c>
      <c r="J6" s="1">
        <v>120.2</v>
      </c>
      <c r="K6" s="1">
        <v>8.23</v>
      </c>
      <c r="L6" s="1">
        <v>1.82</v>
      </c>
      <c r="M6" s="1"/>
      <c r="N6" s="1">
        <v>0.83182978723404255</v>
      </c>
      <c r="O6" s="1">
        <v>0.4535651957682888</v>
      </c>
      <c r="P6" s="1">
        <v>1</v>
      </c>
    </row>
    <row r="7" spans="1:16" x14ac:dyDescent="0.25">
      <c r="A7" t="s">
        <v>5</v>
      </c>
      <c r="B7" s="1">
        <v>8.3000000000000007</v>
      </c>
      <c r="C7" s="1">
        <v>4.4000000000000004</v>
      </c>
      <c r="D7" s="1">
        <f t="shared" si="0"/>
        <v>4.4395999999999995</v>
      </c>
      <c r="E7" s="1" t="s">
        <v>48</v>
      </c>
      <c r="F7" s="1"/>
      <c r="G7" s="1"/>
      <c r="H7" s="1"/>
      <c r="I7" s="1">
        <v>11.52</v>
      </c>
      <c r="J7" s="1">
        <v>120.2</v>
      </c>
      <c r="K7" s="1">
        <v>8.2200000000000006</v>
      </c>
      <c r="L7" s="1">
        <v>2.99</v>
      </c>
      <c r="M7" s="1"/>
      <c r="N7" s="1">
        <v>42.434444444444438</v>
      </c>
      <c r="O7" s="1">
        <v>0.35520165933661169</v>
      </c>
      <c r="P7" s="1">
        <v>12</v>
      </c>
    </row>
    <row r="8" spans="1:16" x14ac:dyDescent="0.25">
      <c r="A8" t="s">
        <v>6</v>
      </c>
      <c r="B8" s="1">
        <v>8.5</v>
      </c>
      <c r="C8" s="1">
        <v>33</v>
      </c>
      <c r="D8" s="1">
        <f t="shared" si="0"/>
        <v>33.296999999999997</v>
      </c>
      <c r="E8" s="1" t="s">
        <v>30</v>
      </c>
      <c r="F8" s="1"/>
      <c r="G8" s="1"/>
      <c r="H8" s="1"/>
      <c r="I8" s="1" t="s">
        <v>30</v>
      </c>
      <c r="J8" s="1" t="s">
        <v>30</v>
      </c>
      <c r="K8" s="1">
        <v>8.1199999999999992</v>
      </c>
      <c r="L8" s="1">
        <v>1.25</v>
      </c>
      <c r="M8" s="1"/>
      <c r="N8" s="1">
        <v>1.0279012345679011</v>
      </c>
      <c r="O8" s="1">
        <v>0.27323204564354747</v>
      </c>
      <c r="P8" s="1">
        <v>0</v>
      </c>
    </row>
    <row r="9" spans="1:16" x14ac:dyDescent="0.25">
      <c r="A9" t="s">
        <v>7</v>
      </c>
      <c r="B9" s="1">
        <v>5</v>
      </c>
      <c r="C9" s="1">
        <v>0.4</v>
      </c>
      <c r="D9" s="1">
        <f t="shared" si="0"/>
        <v>0.40359999999999996</v>
      </c>
      <c r="E9" s="1" t="s">
        <v>30</v>
      </c>
      <c r="F9" s="1"/>
      <c r="G9" s="1"/>
      <c r="H9" s="1"/>
      <c r="I9" s="1" t="s">
        <v>30</v>
      </c>
      <c r="J9" s="1" t="s">
        <v>30</v>
      </c>
      <c r="K9" s="1">
        <v>8.0399999999999991</v>
      </c>
      <c r="L9" s="1">
        <v>8.9</v>
      </c>
      <c r="M9" s="1"/>
      <c r="N9" s="1">
        <v>71.282716049382714</v>
      </c>
      <c r="O9" s="1">
        <v>0.55739337311283677</v>
      </c>
      <c r="P9" s="1">
        <v>0</v>
      </c>
    </row>
    <row r="10" spans="1:16" x14ac:dyDescent="0.25">
      <c r="A10" t="s">
        <v>8</v>
      </c>
      <c r="B10" s="1">
        <v>7</v>
      </c>
      <c r="C10" s="1">
        <v>29.4</v>
      </c>
      <c r="D10" s="1">
        <f t="shared" si="0"/>
        <v>29.664599999999997</v>
      </c>
      <c r="E10" s="1" t="s">
        <v>30</v>
      </c>
      <c r="F10" s="1"/>
      <c r="G10" s="1"/>
      <c r="H10" s="1"/>
      <c r="I10" s="1" t="s">
        <v>30</v>
      </c>
      <c r="J10" s="1" t="s">
        <v>30</v>
      </c>
      <c r="K10" s="1">
        <v>8.0500000000000007</v>
      </c>
      <c r="L10" s="1">
        <v>8.7899999999999991</v>
      </c>
      <c r="M10" s="1"/>
      <c r="N10" s="1">
        <v>7.6198765432098767</v>
      </c>
      <c r="O10" s="1">
        <v>1.1257160280514154</v>
      </c>
      <c r="P10" s="1">
        <v>10</v>
      </c>
    </row>
    <row r="11" spans="1:16" x14ac:dyDescent="0.25">
      <c r="A11" t="s">
        <v>9</v>
      </c>
      <c r="B11" s="1">
        <v>6.5</v>
      </c>
      <c r="C11" s="1">
        <v>31.6</v>
      </c>
      <c r="D11" s="1">
        <f t="shared" si="0"/>
        <v>31.884399999999999</v>
      </c>
      <c r="E11" s="1" t="s">
        <v>30</v>
      </c>
      <c r="F11" s="1"/>
      <c r="G11" s="1"/>
      <c r="H11" s="1"/>
      <c r="I11" s="1" t="s">
        <v>30</v>
      </c>
      <c r="J11" s="1" t="s">
        <v>30</v>
      </c>
      <c r="K11" s="1">
        <v>8.16</v>
      </c>
      <c r="L11" s="1">
        <v>2.61</v>
      </c>
      <c r="M11" s="1"/>
      <c r="N11" s="1">
        <v>1.1172839506172838</v>
      </c>
      <c r="O11" s="1">
        <v>0.33880773659799884</v>
      </c>
      <c r="P11" s="1">
        <v>3</v>
      </c>
    </row>
    <row r="12" spans="1:16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9" sqref="B19"/>
    </sheetView>
  </sheetViews>
  <sheetFormatPr defaultRowHeight="15" x14ac:dyDescent="0.25"/>
  <cols>
    <col min="2" max="2" width="27.85546875" customWidth="1"/>
    <col min="3" max="3" width="21.42578125" customWidth="1"/>
    <col min="4" max="4" width="40.140625" customWidth="1"/>
    <col min="5" max="5" width="24.42578125" customWidth="1"/>
    <col min="6" max="6" width="17.5703125" customWidth="1"/>
  </cols>
  <sheetData>
    <row r="1" spans="1:6" x14ac:dyDescent="0.25">
      <c r="A1" t="s">
        <v>0</v>
      </c>
      <c r="B1" t="s">
        <v>11</v>
      </c>
      <c r="C1" t="s">
        <v>13</v>
      </c>
      <c r="D1" t="s">
        <v>15</v>
      </c>
      <c r="E1" t="s">
        <v>18</v>
      </c>
      <c r="F1" t="s">
        <v>19</v>
      </c>
    </row>
    <row r="2" spans="1:6" x14ac:dyDescent="0.25">
      <c r="A2" t="s">
        <v>10</v>
      </c>
      <c r="B2" t="s">
        <v>12</v>
      </c>
      <c r="C2" t="s">
        <v>14</v>
      </c>
      <c r="D2" t="s">
        <v>16</v>
      </c>
      <c r="E2" t="s">
        <v>17</v>
      </c>
      <c r="F2" t="s">
        <v>20</v>
      </c>
    </row>
    <row r="3" spans="1:6" x14ac:dyDescent="0.25">
      <c r="A3" t="s">
        <v>1</v>
      </c>
    </row>
    <row r="4" spans="1:6" x14ac:dyDescent="0.25">
      <c r="A4" t="s">
        <v>2</v>
      </c>
      <c r="B4" t="s">
        <v>28</v>
      </c>
      <c r="C4" t="s">
        <v>29</v>
      </c>
      <c r="D4" t="s">
        <v>30</v>
      </c>
      <c r="E4" t="s">
        <v>31</v>
      </c>
      <c r="F4" t="s">
        <v>32</v>
      </c>
    </row>
    <row r="5" spans="1:6" x14ac:dyDescent="0.25">
      <c r="A5" t="s">
        <v>3</v>
      </c>
      <c r="B5" t="s">
        <v>33</v>
      </c>
      <c r="C5" t="s">
        <v>34</v>
      </c>
      <c r="D5" t="s">
        <v>56</v>
      </c>
      <c r="E5" t="s">
        <v>35</v>
      </c>
      <c r="F5" t="s">
        <v>36</v>
      </c>
    </row>
    <row r="6" spans="1:6" x14ac:dyDescent="0.25">
      <c r="A6" t="s">
        <v>4</v>
      </c>
      <c r="B6" t="s">
        <v>54</v>
      </c>
      <c r="C6" t="s">
        <v>55</v>
      </c>
      <c r="D6" t="s">
        <v>30</v>
      </c>
      <c r="E6" t="s">
        <v>57</v>
      </c>
      <c r="F6" t="s">
        <v>58</v>
      </c>
    </row>
    <row r="7" spans="1:6" x14ac:dyDescent="0.25">
      <c r="A7" t="s">
        <v>5</v>
      </c>
      <c r="B7" t="s">
        <v>49</v>
      </c>
      <c r="C7" t="s">
        <v>50</v>
      </c>
      <c r="D7" t="s">
        <v>51</v>
      </c>
      <c r="E7" t="s">
        <v>52</v>
      </c>
      <c r="F7" t="s">
        <v>53</v>
      </c>
    </row>
    <row r="8" spans="1:6" x14ac:dyDescent="0.25">
      <c r="A8" t="s">
        <v>6</v>
      </c>
      <c r="B8" t="s">
        <v>60</v>
      </c>
      <c r="C8" t="s">
        <v>61</v>
      </c>
      <c r="D8" t="s">
        <v>62</v>
      </c>
      <c r="E8" t="s">
        <v>63</v>
      </c>
      <c r="F8" t="s">
        <v>64</v>
      </c>
    </row>
    <row r="9" spans="1:6" x14ac:dyDescent="0.25">
      <c r="A9" t="s">
        <v>7</v>
      </c>
      <c r="B9" t="s">
        <v>65</v>
      </c>
      <c r="C9" t="s">
        <v>61</v>
      </c>
      <c r="D9" t="s">
        <v>30</v>
      </c>
      <c r="E9" t="s">
        <v>66</v>
      </c>
      <c r="F9" t="s">
        <v>67</v>
      </c>
    </row>
    <row r="10" spans="1:6" x14ac:dyDescent="0.25">
      <c r="A10" t="s">
        <v>8</v>
      </c>
      <c r="B10" t="s">
        <v>68</v>
      </c>
      <c r="C10" t="s">
        <v>69</v>
      </c>
      <c r="D10" t="s">
        <v>70</v>
      </c>
    </row>
    <row r="11" spans="1:6" x14ac:dyDescent="0.25">
      <c r="D11" t="s">
        <v>71</v>
      </c>
      <c r="E11" t="s">
        <v>63</v>
      </c>
      <c r="F11" t="s">
        <v>72</v>
      </c>
    </row>
    <row r="12" spans="1:6" x14ac:dyDescent="0.25">
      <c r="A12" t="s">
        <v>9</v>
      </c>
      <c r="B12" t="s">
        <v>73</v>
      </c>
      <c r="C12" t="s">
        <v>74</v>
      </c>
      <c r="D12" t="s">
        <v>30</v>
      </c>
      <c r="E12" t="s">
        <v>75</v>
      </c>
      <c r="F12" t="s">
        <v>35</v>
      </c>
    </row>
  </sheetData>
  <autoFilter ref="A1:F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9" sqref="D19"/>
    </sheetView>
  </sheetViews>
  <sheetFormatPr defaultRowHeight="15" x14ac:dyDescent="0.25"/>
  <cols>
    <col min="2" max="2" width="17.140625" customWidth="1"/>
    <col min="3" max="3" width="13.85546875" customWidth="1"/>
    <col min="4" max="4" width="19.85546875" customWidth="1"/>
    <col min="5" max="5" width="19.28515625" customWidth="1"/>
    <col min="6" max="6" width="20.140625" customWidth="1"/>
  </cols>
  <sheetData>
    <row r="1" spans="1:6" x14ac:dyDescent="0.25">
      <c r="A1" t="s">
        <v>21</v>
      </c>
    </row>
    <row r="2" spans="1:6" x14ac:dyDescent="0.25">
      <c r="A2" t="s">
        <v>10</v>
      </c>
      <c r="B2" s="2" t="s">
        <v>86</v>
      </c>
      <c r="C2" t="s">
        <v>102</v>
      </c>
    </row>
    <row r="3" spans="1:6" x14ac:dyDescent="0.25">
      <c r="A3" t="s">
        <v>1</v>
      </c>
    </row>
    <row r="4" spans="1:6" x14ac:dyDescent="0.25">
      <c r="A4" t="s">
        <v>2</v>
      </c>
      <c r="B4" s="2" t="s">
        <v>88</v>
      </c>
      <c r="C4" t="s">
        <v>98</v>
      </c>
    </row>
    <row r="5" spans="1:6" x14ac:dyDescent="0.25">
      <c r="A5" t="s">
        <v>3</v>
      </c>
    </row>
    <row r="6" spans="1:6" x14ac:dyDescent="0.25">
      <c r="A6" t="s">
        <v>4</v>
      </c>
      <c r="B6" t="s">
        <v>87</v>
      </c>
      <c r="C6" s="2" t="s">
        <v>88</v>
      </c>
      <c r="D6" t="s">
        <v>89</v>
      </c>
    </row>
    <row r="7" spans="1:6" x14ac:dyDescent="0.25">
      <c r="A7" t="s">
        <v>5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  <c r="B10" s="2" t="s">
        <v>86</v>
      </c>
    </row>
    <row r="11" spans="1:6" x14ac:dyDescent="0.25">
      <c r="A11" t="s">
        <v>9</v>
      </c>
      <c r="B11" s="2" t="s">
        <v>76</v>
      </c>
      <c r="C11" t="s">
        <v>77</v>
      </c>
      <c r="D11" s="2" t="s">
        <v>78</v>
      </c>
      <c r="E11" t="s">
        <v>79</v>
      </c>
      <c r="F11" s="2" t="s">
        <v>80</v>
      </c>
    </row>
    <row r="12" spans="1:6" x14ac:dyDescent="0.25">
      <c r="B12" t="s">
        <v>81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19" sqref="H19"/>
    </sheetView>
  </sheetViews>
  <sheetFormatPr defaultRowHeight="15" x14ac:dyDescent="0.25"/>
  <sheetData>
    <row r="1" spans="1:5" x14ac:dyDescent="0.25">
      <c r="A1" t="s">
        <v>21</v>
      </c>
      <c r="B1" t="s">
        <v>40</v>
      </c>
      <c r="C1" t="s">
        <v>41</v>
      </c>
      <c r="D1" t="s">
        <v>42</v>
      </c>
      <c r="E1" t="s">
        <v>92</v>
      </c>
    </row>
    <row r="2" spans="1:5" x14ac:dyDescent="0.25">
      <c r="A2" t="s">
        <v>103</v>
      </c>
      <c r="B2">
        <v>1.4E-2</v>
      </c>
      <c r="C2">
        <v>1.4E-2</v>
      </c>
      <c r="D2">
        <f>C2-$B$2</f>
        <v>0</v>
      </c>
      <c r="E2">
        <f>D2*$D$20</f>
        <v>0</v>
      </c>
    </row>
    <row r="3" spans="1:5" x14ac:dyDescent="0.25">
      <c r="A3" t="s">
        <v>104</v>
      </c>
      <c r="B3">
        <v>1.167</v>
      </c>
      <c r="C3">
        <v>0.22700000000000001</v>
      </c>
      <c r="D3">
        <f t="shared" ref="D3:D15" si="0">C3-$B$2</f>
        <v>0.21299999999999999</v>
      </c>
      <c r="E3">
        <f t="shared" ref="E3:E15" si="1">D3*$D$20</f>
        <v>1.1639685144415122</v>
      </c>
    </row>
    <row r="4" spans="1:5" x14ac:dyDescent="0.25">
      <c r="B4">
        <v>2.3340000000000001</v>
      </c>
      <c r="C4">
        <v>0.442</v>
      </c>
      <c r="D4">
        <f t="shared" si="0"/>
        <v>0.42799999999999999</v>
      </c>
      <c r="E4">
        <f t="shared" si="1"/>
        <v>2.3388663107087662</v>
      </c>
    </row>
    <row r="5" spans="1:5" x14ac:dyDescent="0.25">
      <c r="B5">
        <v>3.5009999999999999</v>
      </c>
      <c r="C5">
        <v>0.65500000000000003</v>
      </c>
      <c r="D5">
        <f t="shared" si="0"/>
        <v>0.64100000000000001</v>
      </c>
      <c r="E5">
        <f t="shared" si="1"/>
        <v>3.5028348251502783</v>
      </c>
    </row>
    <row r="6" spans="1:5" x14ac:dyDescent="0.25">
      <c r="A6" t="s">
        <v>105</v>
      </c>
      <c r="C6">
        <v>7.4999999999999997E-2</v>
      </c>
      <c r="D6">
        <f t="shared" si="0"/>
        <v>6.0999999999999999E-2</v>
      </c>
      <c r="E6">
        <f t="shared" si="1"/>
        <v>0.33334309568512788</v>
      </c>
    </row>
    <row r="7" spans="1:5" x14ac:dyDescent="0.25">
      <c r="A7" t="s">
        <v>1</v>
      </c>
      <c r="C7">
        <v>7.4999999999999997E-2</v>
      </c>
      <c r="D7">
        <f t="shared" si="0"/>
        <v>6.0999999999999999E-2</v>
      </c>
      <c r="E7">
        <f t="shared" si="1"/>
        <v>0.33334309568512788</v>
      </c>
    </row>
    <row r="8" spans="1:5" x14ac:dyDescent="0.25">
      <c r="A8" t="s">
        <v>2</v>
      </c>
      <c r="C8">
        <v>9.6000000000000002E-2</v>
      </c>
      <c r="D8">
        <f t="shared" si="0"/>
        <v>8.2000000000000003E-2</v>
      </c>
      <c r="E8">
        <f t="shared" si="1"/>
        <v>0.44810055485541783</v>
      </c>
    </row>
    <row r="9" spans="1:5" x14ac:dyDescent="0.25">
      <c r="A9" t="s">
        <v>3</v>
      </c>
      <c r="C9">
        <v>7.0000000000000007E-2</v>
      </c>
      <c r="D9">
        <f t="shared" si="0"/>
        <v>5.6000000000000008E-2</v>
      </c>
      <c r="E9">
        <f t="shared" si="1"/>
        <v>0.30601989112077316</v>
      </c>
    </row>
    <row r="10" spans="1:5" x14ac:dyDescent="0.25">
      <c r="A10" t="s">
        <v>4</v>
      </c>
      <c r="C10">
        <v>9.7000000000000003E-2</v>
      </c>
      <c r="D10">
        <f t="shared" si="0"/>
        <v>8.3000000000000004E-2</v>
      </c>
      <c r="E10">
        <f t="shared" si="1"/>
        <v>0.4535651957682888</v>
      </c>
    </row>
    <row r="11" spans="1:5" x14ac:dyDescent="0.25">
      <c r="A11" t="s">
        <v>5</v>
      </c>
      <c r="C11">
        <v>7.9000000000000001E-2</v>
      </c>
      <c r="D11">
        <f t="shared" si="0"/>
        <v>6.5000000000000002E-2</v>
      </c>
      <c r="E11">
        <f t="shared" si="1"/>
        <v>0.35520165933661169</v>
      </c>
    </row>
    <row r="12" spans="1:5" x14ac:dyDescent="0.25">
      <c r="A12" t="s">
        <v>6</v>
      </c>
      <c r="C12">
        <v>6.4000000000000001E-2</v>
      </c>
      <c r="D12">
        <f t="shared" si="0"/>
        <v>0.05</v>
      </c>
      <c r="E12">
        <f t="shared" si="1"/>
        <v>0.27323204564354747</v>
      </c>
    </row>
    <row r="13" spans="1:5" x14ac:dyDescent="0.25">
      <c r="A13" t="s">
        <v>7</v>
      </c>
      <c r="C13">
        <v>0.11600000000000001</v>
      </c>
      <c r="D13">
        <f t="shared" si="0"/>
        <v>0.10200000000000001</v>
      </c>
      <c r="E13">
        <f t="shared" si="1"/>
        <v>0.55739337311283677</v>
      </c>
    </row>
    <row r="14" spans="1:5" x14ac:dyDescent="0.25">
      <c r="A14" t="s">
        <v>8</v>
      </c>
      <c r="C14">
        <v>0.22</v>
      </c>
      <c r="D14">
        <f t="shared" si="0"/>
        <v>0.20599999999999999</v>
      </c>
      <c r="E14">
        <f t="shared" si="1"/>
        <v>1.1257160280514154</v>
      </c>
    </row>
    <row r="15" spans="1:5" x14ac:dyDescent="0.25">
      <c r="A15" t="s">
        <v>9</v>
      </c>
      <c r="C15">
        <v>7.5999999999999998E-2</v>
      </c>
      <c r="D15">
        <f t="shared" si="0"/>
        <v>6.2E-2</v>
      </c>
      <c r="E15">
        <f t="shared" si="1"/>
        <v>0.33880773659799884</v>
      </c>
    </row>
    <row r="17" spans="3:4" x14ac:dyDescent="0.25">
      <c r="C17" t="s">
        <v>43</v>
      </c>
      <c r="D17">
        <f>B3/D3</f>
        <v>5.47887323943662</v>
      </c>
    </row>
    <row r="18" spans="3:4" x14ac:dyDescent="0.25">
      <c r="D18">
        <f>B4/D4</f>
        <v>5.4532710280373831</v>
      </c>
    </row>
    <row r="19" spans="3:4" x14ac:dyDescent="0.25">
      <c r="D19">
        <f>B5/D5</f>
        <v>5.4617784711388451</v>
      </c>
    </row>
    <row r="20" spans="3:4" x14ac:dyDescent="0.25">
      <c r="D20">
        <f>AVERAGE(D17:D19)</f>
        <v>5.4646409128709488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2" sqref="B2"/>
    </sheetView>
  </sheetViews>
  <sheetFormatPr defaultRowHeight="15" x14ac:dyDescent="0.25"/>
  <cols>
    <col min="2" max="2" width="10.28515625" customWidth="1"/>
    <col min="3" max="3" width="14.5703125" customWidth="1"/>
    <col min="4" max="4" width="15.5703125" customWidth="1"/>
    <col min="5" max="5" width="13" customWidth="1"/>
    <col min="6" max="6" width="12.7109375" customWidth="1"/>
  </cols>
  <sheetData>
    <row r="1" spans="1:6" x14ac:dyDescent="0.25">
      <c r="A1" t="s">
        <v>21</v>
      </c>
    </row>
    <row r="2" spans="1:6" x14ac:dyDescent="0.25">
      <c r="A2" t="s">
        <v>10</v>
      </c>
      <c r="B2" t="s">
        <v>101</v>
      </c>
    </row>
    <row r="3" spans="1:6" x14ac:dyDescent="0.25">
      <c r="A3" t="s">
        <v>1</v>
      </c>
    </row>
    <row r="4" spans="1:6" x14ac:dyDescent="0.25">
      <c r="A4" t="s">
        <v>2</v>
      </c>
      <c r="B4" t="s">
        <v>99</v>
      </c>
      <c r="C4" t="s">
        <v>100</v>
      </c>
    </row>
    <row r="5" spans="1:6" x14ac:dyDescent="0.25">
      <c r="A5" t="s">
        <v>3</v>
      </c>
      <c r="B5" t="s">
        <v>93</v>
      </c>
      <c r="C5" t="s">
        <v>94</v>
      </c>
      <c r="D5" t="s">
        <v>95</v>
      </c>
      <c r="E5" t="s">
        <v>97</v>
      </c>
      <c r="F5" t="s">
        <v>96</v>
      </c>
    </row>
    <row r="6" spans="1:6" x14ac:dyDescent="0.25">
      <c r="A6" t="s">
        <v>4</v>
      </c>
    </row>
    <row r="7" spans="1:6" x14ac:dyDescent="0.25">
      <c r="A7" t="s">
        <v>5</v>
      </c>
      <c r="B7" t="s">
        <v>90</v>
      </c>
      <c r="C7" t="s">
        <v>91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1" spans="1:6" x14ac:dyDescent="0.25">
      <c r="A11" t="s">
        <v>9</v>
      </c>
      <c r="B11" t="s">
        <v>82</v>
      </c>
      <c r="C11" t="s">
        <v>83</v>
      </c>
      <c r="D11" t="s">
        <v>84</v>
      </c>
      <c r="E1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20" sqref="F20"/>
    </sheetView>
  </sheetViews>
  <sheetFormatPr defaultRowHeight="15" x14ac:dyDescent="0.25"/>
  <cols>
    <col min="1" max="1" width="10.140625" customWidth="1"/>
  </cols>
  <sheetData>
    <row r="1" spans="1:6" x14ac:dyDescent="0.25">
      <c r="A1" t="s">
        <v>39</v>
      </c>
      <c r="B1" t="s">
        <v>40</v>
      </c>
      <c r="C1" t="s">
        <v>41</v>
      </c>
      <c r="D1" t="s">
        <v>42</v>
      </c>
      <c r="E1" t="s">
        <v>44</v>
      </c>
    </row>
    <row r="2" spans="1:6" x14ac:dyDescent="0.25">
      <c r="A2" t="s">
        <v>37</v>
      </c>
      <c r="B2">
        <v>1.7999999999999999E-2</v>
      </c>
      <c r="C2">
        <v>1.7999999999999999E-2</v>
      </c>
      <c r="D2">
        <f>C2-$B$2</f>
        <v>0</v>
      </c>
      <c r="E2">
        <f>D2*$C$8</f>
        <v>0</v>
      </c>
    </row>
    <row r="3" spans="1:6" x14ac:dyDescent="0.25">
      <c r="A3" t="s">
        <v>38</v>
      </c>
      <c r="B3">
        <v>5.43</v>
      </c>
      <c r="C3">
        <v>0.253</v>
      </c>
      <c r="D3">
        <f t="shared" ref="D3:D6" si="0">C3-$B$2</f>
        <v>0.23500000000000001</v>
      </c>
      <c r="E3">
        <f t="shared" ref="E3:E6" si="1">D3*$C$8</f>
        <v>5.43</v>
      </c>
    </row>
    <row r="4" spans="1:6" x14ac:dyDescent="0.25">
      <c r="A4">
        <v>81</v>
      </c>
      <c r="C4">
        <v>9.7000000000000003E-2</v>
      </c>
      <c r="D4">
        <f t="shared" si="0"/>
        <v>7.9000000000000001E-2</v>
      </c>
      <c r="E4">
        <f t="shared" si="1"/>
        <v>1.8254042553191487</v>
      </c>
    </row>
    <row r="5" spans="1:6" x14ac:dyDescent="0.25">
      <c r="A5">
        <v>82</v>
      </c>
      <c r="C5">
        <v>9.4E-2</v>
      </c>
      <c r="D5">
        <f t="shared" si="0"/>
        <v>7.5999999999999998E-2</v>
      </c>
      <c r="E5">
        <f t="shared" si="1"/>
        <v>1.7560851063829785</v>
      </c>
    </row>
    <row r="6" spans="1:6" x14ac:dyDescent="0.25">
      <c r="A6">
        <v>85</v>
      </c>
      <c r="C6">
        <v>5.3999999999999999E-2</v>
      </c>
      <c r="D6">
        <f t="shared" si="0"/>
        <v>3.6000000000000004E-2</v>
      </c>
      <c r="E6">
        <f t="shared" si="1"/>
        <v>0.83182978723404255</v>
      </c>
    </row>
    <row r="8" spans="1:6" x14ac:dyDescent="0.25">
      <c r="B8" t="s">
        <v>43</v>
      </c>
      <c r="C8">
        <f>B3/D3</f>
        <v>23.106382978723403</v>
      </c>
    </row>
    <row r="9" spans="1:6" x14ac:dyDescent="0.25">
      <c r="A9" t="s">
        <v>45</v>
      </c>
    </row>
    <row r="10" spans="1:6" x14ac:dyDescent="0.25">
      <c r="A10" t="s">
        <v>37</v>
      </c>
      <c r="B10">
        <v>1.6E-2</v>
      </c>
      <c r="C10">
        <v>1.6E-2</v>
      </c>
      <c r="D10">
        <f>C10-$B$10</f>
        <v>0</v>
      </c>
      <c r="E10">
        <f t="shared" ref="E10:E20" si="2">D10*$C$21</f>
        <v>0</v>
      </c>
    </row>
    <row r="11" spans="1:6" x14ac:dyDescent="0.25">
      <c r="A11" t="s">
        <v>38</v>
      </c>
      <c r="B11">
        <v>5.43</v>
      </c>
      <c r="C11">
        <v>0.25900000000000001</v>
      </c>
      <c r="D11">
        <f t="shared" ref="D11:D17" si="3">C11-$B$10</f>
        <v>0.24299999999999999</v>
      </c>
      <c r="E11">
        <f t="shared" si="2"/>
        <v>5.43</v>
      </c>
    </row>
    <row r="12" spans="1:6" x14ac:dyDescent="0.25">
      <c r="A12">
        <v>83</v>
      </c>
      <c r="C12">
        <v>0.17899999999999999</v>
      </c>
      <c r="D12">
        <f t="shared" si="3"/>
        <v>0.16299999999999998</v>
      </c>
      <c r="E12">
        <f t="shared" si="2"/>
        <v>3.6423456790123447</v>
      </c>
    </row>
    <row r="13" spans="1:6" x14ac:dyDescent="0.25">
      <c r="A13">
        <v>84</v>
      </c>
      <c r="C13">
        <v>7.0999999999999994E-2</v>
      </c>
      <c r="D13">
        <f t="shared" si="3"/>
        <v>5.4999999999999993E-2</v>
      </c>
      <c r="E13">
        <f t="shared" si="2"/>
        <v>1.2290123456790121</v>
      </c>
    </row>
    <row r="14" spans="1:6" x14ac:dyDescent="0.25">
      <c r="A14">
        <v>86</v>
      </c>
      <c r="C14">
        <v>1.915</v>
      </c>
      <c r="D14">
        <f t="shared" si="3"/>
        <v>1.899</v>
      </c>
      <c r="E14">
        <f t="shared" si="2"/>
        <v>42.434444444444438</v>
      </c>
    </row>
    <row r="15" spans="1:6" x14ac:dyDescent="0.25">
      <c r="A15">
        <v>87</v>
      </c>
      <c r="C15">
        <v>6.2E-2</v>
      </c>
      <c r="D15">
        <f t="shared" si="3"/>
        <v>4.5999999999999999E-2</v>
      </c>
      <c r="E15">
        <f t="shared" si="2"/>
        <v>1.0279012345679011</v>
      </c>
    </row>
    <row r="16" spans="1:6" x14ac:dyDescent="0.25">
      <c r="A16">
        <v>88</v>
      </c>
      <c r="B16" t="s">
        <v>46</v>
      </c>
      <c r="C16">
        <v>0.30599999999999999</v>
      </c>
      <c r="D16">
        <f t="shared" si="3"/>
        <v>0.28999999999999998</v>
      </c>
      <c r="E16">
        <f t="shared" si="2"/>
        <v>6.4802469135802463</v>
      </c>
      <c r="F16">
        <f>E16*11</f>
        <v>71.282716049382714</v>
      </c>
    </row>
    <row r="17" spans="1:6" x14ac:dyDescent="0.25">
      <c r="A17">
        <v>88</v>
      </c>
      <c r="C17">
        <v>2.661</v>
      </c>
      <c r="D17">
        <f t="shared" si="3"/>
        <v>2.645</v>
      </c>
      <c r="E17">
        <f t="shared" si="2"/>
        <v>59.104320987654319</v>
      </c>
    </row>
    <row r="18" spans="1:6" x14ac:dyDescent="0.25">
      <c r="A18">
        <v>89</v>
      </c>
      <c r="B18" t="s">
        <v>46</v>
      </c>
      <c r="C18">
        <v>4.7E-2</v>
      </c>
      <c r="D18">
        <f>C18-$B$10</f>
        <v>3.1E-2</v>
      </c>
      <c r="E18">
        <f t="shared" si="2"/>
        <v>0.69271604938271603</v>
      </c>
      <c r="F18">
        <f>E18*11</f>
        <v>7.6198765432098767</v>
      </c>
    </row>
    <row r="19" spans="1:6" x14ac:dyDescent="0.25">
      <c r="A19">
        <v>89</v>
      </c>
      <c r="C19">
        <v>0.48399999999999999</v>
      </c>
      <c r="D19">
        <f>C19-$B$10</f>
        <v>0.46799999999999997</v>
      </c>
      <c r="E19">
        <f t="shared" si="2"/>
        <v>10.457777777777777</v>
      </c>
    </row>
    <row r="20" spans="1:6" x14ac:dyDescent="0.25">
      <c r="A20">
        <v>10</v>
      </c>
      <c r="B20" t="s">
        <v>47</v>
      </c>
      <c r="C20">
        <v>4.8000000000000001E-2</v>
      </c>
      <c r="D20">
        <f>C20-$B$10</f>
        <v>3.2000000000000001E-2</v>
      </c>
      <c r="E20">
        <f t="shared" si="2"/>
        <v>0.71506172839506166</v>
      </c>
      <c r="F20">
        <f>E20*50/32</f>
        <v>1.1172839506172838</v>
      </c>
    </row>
    <row r="21" spans="1:6" x14ac:dyDescent="0.25">
      <c r="B21" t="s">
        <v>43</v>
      </c>
      <c r="C21">
        <f>B11/D11</f>
        <v>22.345679012345677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SRF2</vt:lpstr>
      <vt:lpstr>SRF1</vt:lpstr>
      <vt:lpstr>Macroalga</vt:lpstr>
      <vt:lpstr>DRP</vt:lpstr>
      <vt:lpstr>Animals</vt:lpstr>
      <vt:lpstr>NNN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andrewi</dc:creator>
  <cp:lastModifiedBy>Theresa Mendoza</cp:lastModifiedBy>
  <dcterms:created xsi:type="dcterms:W3CDTF">2015-09-25T02:37:04Z</dcterms:created>
  <dcterms:modified xsi:type="dcterms:W3CDTF">2017-09-12T22:29:40Z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ISdDocName">
    <vt:lpwstr>OTAGO663255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https://webcontrib.otago.ac.nz/cs/idcplg</vt:lpwstr>
  </property>
  <property fmtid="{D5CDD505-2E9C-101B-9397-08002B2CF9AE}" pid="5" name="DISdUser">
    <vt:lpwstr>hugge12p</vt:lpwstr>
  </property>
  <property fmtid="{D5CDD505-2E9C-101B-9397-08002B2CF9AE}" pid="6" name="DISdID">
    <vt:lpwstr>1373572</vt:lpwstr>
  </property>
  <property fmtid="{D5CDD505-2E9C-101B-9397-08002B2CF9AE}" pid="7" name="DISidcName">
    <vt:lpwstr>prodcontrib11g</vt:lpwstr>
  </property>
  <property fmtid="{D5CDD505-2E9C-101B-9397-08002B2CF9AE}" pid="8" name="DISTaskPaneUrl">
    <vt:lpwstr>https://webcontrib.otago.ac.nz/cs/idcplg?IdcService=DESKTOP_DOC_INFO&amp;dDocName=OTAGO663255&amp;dID=1373572&amp;ClientControlled=DocMan,taskpane&amp;coreContentOnly=1</vt:lpwstr>
  </property>
</Properties>
</file>