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ffice\Theresa\HHW\"/>
    </mc:Choice>
  </mc:AlternateContent>
  <bookViews>
    <workbookView xWindow="0" yWindow="0" windowWidth="28800" windowHeight="12135"/>
  </bookViews>
  <sheets>
    <sheet name="SRF2" sheetId="2" r:id="rId1"/>
    <sheet name="SRF1" sheetId="1" r:id="rId2"/>
    <sheet name="sea weeds" sheetId="5" r:id="rId3"/>
    <sheet name="animals" sheetId="6" r:id="rId4"/>
    <sheet name="chloro a" sheetId="4" r:id="rId5"/>
    <sheet name="DRP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D13" i="3"/>
  <c r="D12" i="3"/>
  <c r="D11" i="3"/>
  <c r="D10" i="3"/>
  <c r="D9" i="3"/>
  <c r="D8" i="3"/>
  <c r="D7" i="3"/>
  <c r="D6" i="3"/>
  <c r="D5" i="3"/>
  <c r="D4" i="3"/>
  <c r="E3" i="3"/>
  <c r="C19" i="3"/>
  <c r="H11" i="2" l="1"/>
  <c r="H10" i="2"/>
  <c r="H9" i="2"/>
  <c r="H8" i="2"/>
  <c r="H7" i="2"/>
  <c r="H6" i="2"/>
  <c r="F11" i="2"/>
  <c r="F10" i="2"/>
  <c r="F8" i="2"/>
  <c r="F7" i="2"/>
  <c r="F6" i="2"/>
  <c r="F5" i="2"/>
  <c r="F4" i="2"/>
  <c r="F3" i="2"/>
  <c r="F2" i="2"/>
  <c r="H22" i="4" l="1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H2" i="4"/>
  <c r="G2" i="4"/>
  <c r="F2" i="4"/>
  <c r="I11" i="4" l="1"/>
  <c r="K11" i="4" s="1"/>
  <c r="I22" i="4"/>
  <c r="K22" i="4" s="1"/>
  <c r="I21" i="4"/>
  <c r="K21" i="4" s="1"/>
  <c r="I20" i="4"/>
  <c r="K20" i="4" s="1"/>
  <c r="M11" i="4" s="1"/>
  <c r="I19" i="4"/>
  <c r="K19" i="4" s="1"/>
  <c r="I18" i="4"/>
  <c r="K18" i="4" s="1"/>
  <c r="M10" i="4" s="1"/>
  <c r="I17" i="4"/>
  <c r="K17" i="4" s="1"/>
  <c r="I16" i="4"/>
  <c r="K16" i="4" s="1"/>
  <c r="M9" i="4" s="1"/>
  <c r="I15" i="4"/>
  <c r="K15" i="4" s="1"/>
  <c r="I14" i="4"/>
  <c r="K14" i="4" s="1"/>
  <c r="M8" i="4" s="1"/>
  <c r="I13" i="4"/>
  <c r="K13" i="4" s="1"/>
  <c r="I12" i="4"/>
  <c r="K12" i="4" s="1"/>
  <c r="I10" i="4"/>
  <c r="K10" i="4" s="1"/>
  <c r="M6" i="4" s="1"/>
  <c r="I9" i="4"/>
  <c r="K9" i="4" s="1"/>
  <c r="I8" i="4"/>
  <c r="K8" i="4" s="1"/>
  <c r="M5" i="4" s="1"/>
  <c r="I7" i="4"/>
  <c r="K7" i="4" s="1"/>
  <c r="I6" i="4"/>
  <c r="K6" i="4" s="1"/>
  <c r="I5" i="4"/>
  <c r="K5" i="4" s="1"/>
  <c r="I4" i="4"/>
  <c r="K4" i="4" s="1"/>
  <c r="I3" i="4"/>
  <c r="K3" i="4" s="1"/>
  <c r="I2" i="4"/>
  <c r="K2" i="4" s="1"/>
  <c r="M2" i="4" s="1"/>
  <c r="D3" i="3"/>
  <c r="D2" i="3"/>
  <c r="D11" i="2"/>
  <c r="D10" i="2"/>
  <c r="D9" i="2"/>
  <c r="D8" i="2"/>
  <c r="D13" i="2"/>
  <c r="D7" i="2"/>
  <c r="D6" i="2"/>
  <c r="D14" i="2"/>
  <c r="D4" i="2"/>
  <c r="M4" i="4" l="1"/>
  <c r="M7" i="4"/>
  <c r="M3" i="4"/>
  <c r="C21" i="3"/>
  <c r="E8" i="3" s="1"/>
  <c r="C20" i="3"/>
  <c r="E2" i="3" l="1"/>
  <c r="E7" i="3"/>
  <c r="E6" i="3"/>
  <c r="E5" i="3"/>
  <c r="E4" i="3"/>
  <c r="E14" i="3"/>
  <c r="E13" i="3"/>
  <c r="E12" i="3"/>
  <c r="E11" i="3"/>
  <c r="E10" i="3"/>
  <c r="E9" i="3"/>
</calcChain>
</file>

<file path=xl/sharedStrings.xml><?xml version="1.0" encoding="utf-8"?>
<sst xmlns="http://schemas.openxmlformats.org/spreadsheetml/2006/main" count="181" uniqueCount="131">
  <si>
    <t>Site</t>
  </si>
  <si>
    <t>#81and 2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</si>
  <si>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</si>
  <si>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</si>
  <si>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</si>
  <si>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</si>
  <si>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</si>
  <si>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</si>
  <si>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</si>
  <si>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</si>
  <si>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</si>
  <si>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temp</t>
  </si>
  <si>
    <t>sal</t>
  </si>
  <si>
    <t>cond</t>
  </si>
  <si>
    <t>DO mg/L</t>
  </si>
  <si>
    <t>DO %</t>
  </si>
  <si>
    <t>pH</t>
  </si>
  <si>
    <t>turb</t>
  </si>
  <si>
    <t>_</t>
  </si>
  <si>
    <t>YSI 85</t>
  </si>
  <si>
    <t>pro2030</t>
  </si>
  <si>
    <t>sal adj</t>
  </si>
  <si>
    <t>chloro a</t>
  </si>
  <si>
    <t>NNN</t>
  </si>
  <si>
    <t>DRP</t>
  </si>
  <si>
    <t>enterococci</t>
  </si>
  <si>
    <t>Eb</t>
  </si>
  <si>
    <t>Es</t>
  </si>
  <si>
    <t>Ecorr</t>
  </si>
  <si>
    <t>blank</t>
  </si>
  <si>
    <t>St1</t>
  </si>
  <si>
    <t>St2</t>
  </si>
  <si>
    <t>dw</t>
  </si>
  <si>
    <t>F</t>
  </si>
  <si>
    <t>site</t>
  </si>
  <si>
    <t>E750</t>
  </si>
  <si>
    <t>E664</t>
  </si>
  <si>
    <t>E647</t>
  </si>
  <si>
    <t>E630</t>
  </si>
  <si>
    <t>Ecprr</t>
  </si>
  <si>
    <t>Ca</t>
  </si>
  <si>
    <t>Vol</t>
  </si>
  <si>
    <t>[chloroa]</t>
  </si>
  <si>
    <t>weather</t>
  </si>
  <si>
    <t>tide and time</t>
  </si>
  <si>
    <t>unusual</t>
  </si>
  <si>
    <t>surface</t>
  </si>
  <si>
    <t>colour</t>
  </si>
  <si>
    <t>no</t>
  </si>
  <si>
    <t>cond adj</t>
  </si>
  <si>
    <t>cod adj</t>
  </si>
  <si>
    <t>15oC,SW breeze, 10%ccv</t>
  </si>
  <si>
    <t>957, v low tide</t>
  </si>
  <si>
    <t>lots of sea squirts, crabs and sea cucumbers</t>
  </si>
  <si>
    <t>Site 1</t>
  </si>
  <si>
    <t>sea lettuce</t>
  </si>
  <si>
    <t>flapjack</t>
  </si>
  <si>
    <t>bladder kelp</t>
  </si>
  <si>
    <t>neptunes necklace</t>
  </si>
  <si>
    <t>moss weed</t>
  </si>
  <si>
    <t>Site1/2</t>
  </si>
  <si>
    <t>crabs</t>
  </si>
  <si>
    <t>sea cucumber</t>
  </si>
  <si>
    <t xml:space="preserve"> lots of seasquirts</t>
  </si>
  <si>
    <t>disturbed by passing boat</t>
  </si>
  <si>
    <t>lot of pollen on the water</t>
  </si>
  <si>
    <t>brown where disturbed</t>
  </si>
  <si>
    <t>16oC,almost no wind,70% ccv</t>
  </si>
  <si>
    <t>1044, very low tide</t>
  </si>
  <si>
    <t>Site 3</t>
  </si>
  <si>
    <t>pink starfish</t>
  </si>
  <si>
    <t>branching v weed</t>
  </si>
  <si>
    <t>still</t>
  </si>
  <si>
    <t>no colour, very shallow, can see bottom</t>
  </si>
  <si>
    <t>15oC, almost no wind, 50% ccv</t>
  </si>
  <si>
    <t>1021, low water</t>
  </si>
  <si>
    <t>Site 4</t>
  </si>
  <si>
    <t>bull kelp ??</t>
  </si>
  <si>
    <t>site 3</t>
  </si>
  <si>
    <t>sea tulips</t>
  </si>
  <si>
    <t>seagulls</t>
  </si>
  <si>
    <t>little fish</t>
  </si>
  <si>
    <t>sl ripple</t>
  </si>
  <si>
    <t>greeen, very clear</t>
  </si>
  <si>
    <t>150oC, NE, 2-5km/h</t>
  </si>
  <si>
    <t>1140, low tide, starting to flood</t>
  </si>
  <si>
    <t xml:space="preserve">free floating seaweed,small patches bubbles, scummy </t>
  </si>
  <si>
    <t>foam line,constant dribbe for boat house</t>
  </si>
  <si>
    <t>low small ripples</t>
  </si>
  <si>
    <t>green, brownish close to shore</t>
  </si>
  <si>
    <t xml:space="preserve">site5 </t>
  </si>
  <si>
    <t>piles,large fronds</t>
  </si>
  <si>
    <t>Red filamentous</t>
  </si>
  <si>
    <t>5m frm shore, 5-10% cover</t>
  </si>
  <si>
    <t>Site 5</t>
  </si>
  <si>
    <t>extensive growth around piles</t>
  </si>
  <si>
    <t>Site 6</t>
  </si>
  <si>
    <t>site 6</t>
  </si>
  <si>
    <t>red filamentous</t>
  </si>
  <si>
    <t>seagrass</t>
  </si>
  <si>
    <t>2-3 clumps within a 5 m radius</t>
  </si>
  <si>
    <t>Shredded  paper algae</t>
  </si>
  <si>
    <t>14oC,light wind, 90% ccv</t>
  </si>
  <si>
    <t>1206,tide coming in, fairly low tide.</t>
  </si>
  <si>
    <t>gungy stuff, weeds, foam brown scum, platcs/cans rubbish</t>
  </si>
  <si>
    <t>the surface 15cms down.</t>
  </si>
  <si>
    <t xml:space="preserve">almost flat, oily sheen underneath  </t>
  </si>
  <si>
    <t>browny green</t>
  </si>
  <si>
    <t>12.8oC, WNW 11km/h, 15%ccv</t>
  </si>
  <si>
    <t>0950, low water</t>
  </si>
  <si>
    <t>cans in the water, ducks</t>
  </si>
  <si>
    <t xml:space="preserve">Site 7 </t>
  </si>
  <si>
    <t>ducks</t>
  </si>
  <si>
    <t>16oC, 0-5 km/hr WNW</t>
  </si>
  <si>
    <t>1010, very low</t>
  </si>
  <si>
    <t xml:space="preserve">site 8 </t>
  </si>
  <si>
    <t>110s white little dead animals</t>
  </si>
  <si>
    <t>ducks in stream</t>
  </si>
  <si>
    <t>fast running stream</t>
  </si>
  <si>
    <t>greeny/brown</t>
  </si>
  <si>
    <t>14.1oC,no wind,90% ccv</t>
  </si>
  <si>
    <t>1026, low tide</t>
  </si>
  <si>
    <t>rubbish, plenty of seaweeds.</t>
  </si>
  <si>
    <t>water calm and clear</t>
  </si>
  <si>
    <t>sl wind from west, 90% ccv</t>
  </si>
  <si>
    <t>1050, v low tide</t>
  </si>
  <si>
    <t>some rubbish</t>
  </si>
  <si>
    <t>water flows  fast and clear/clean</t>
  </si>
  <si>
    <t xml:space="preserve">site 10 </t>
  </si>
  <si>
    <t>a lot</t>
  </si>
  <si>
    <t>lot of oysters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</si>
</sst>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2" fontId="2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8"></Relationship><Relationship Target="worksheets/sheet3.xml" Type="http://schemas.openxmlformats.org/officeDocument/2006/relationships/worksheet" Id="rId3"></Relationship><Relationship Target="theme/theme1.xml" Type="http://schemas.openxmlformats.org/officeDocument/2006/relationships/theme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worksheets/sheet6.xml" Type="http://schemas.openxmlformats.org/officeDocument/2006/relationships/worksheet" Id="rId6"></Relationship><Relationship Target="worksheets/sheet5.xml" Type="http://schemas.openxmlformats.org/officeDocument/2006/relationships/worksheet" Id="rId5"></Relationship><Relationship Target="calcChain.xml" Type="http://schemas.openxmlformats.org/officeDocument/2006/relationships/calcChain" Id="rId10"></Relationship><Relationship Target="worksheets/sheet4.xml" Type="http://schemas.openxmlformats.org/officeDocument/2006/relationships/worksheet" Id="rId4"></Relationship><Relationship Target="sharedStrings.xml" Type="http://schemas.openxmlformats.org/officeDocument/2006/relationships/sharedStrings" Id="rId9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sqref="A1:P1"/>
    </sheetView>
  </sheetViews>
  <sheetFormatPr defaultRowHeight="15" x14ac:dyDescent="0.25"/>
  <sheetData>
    <row r="1" spans="1:16" x14ac:dyDescent="0.25">
      <c r="A1" t="s">
        <v>0</v>
      </c>
      <c r="B1" t="s">
        <v>11</v>
      </c>
      <c r="C1" t="s">
        <v>12</v>
      </c>
      <c r="D1" s="1" t="s">
        <v>21</v>
      </c>
      <c r="E1" t="s">
        <v>13</v>
      </c>
      <c r="F1" t="s">
        <v>49</v>
      </c>
      <c r="G1" t="s">
        <v>13</v>
      </c>
      <c r="H1" t="s">
        <v>50</v>
      </c>
      <c r="I1" t="s">
        <v>14</v>
      </c>
      <c r="J1" t="s">
        <v>15</v>
      </c>
      <c r="K1" t="s">
        <v>16</v>
      </c>
      <c r="L1" t="s">
        <v>17</v>
      </c>
      <c r="M1" t="s">
        <v>22</v>
      </c>
      <c r="N1" t="s">
        <v>23</v>
      </c>
      <c r="O1" t="s">
        <v>24</v>
      </c>
      <c r="P1" t="s">
        <v>25</v>
      </c>
    </row>
    <row r="2" spans="1:16" ht="15.75" x14ac:dyDescent="0.25">
      <c r="A2" t="s">
        <v>1</v>
      </c>
      <c r="B2" s="3">
        <v>11.2</v>
      </c>
      <c r="C2" s="3">
        <v>30.2</v>
      </c>
      <c r="D2" s="2">
        <v>34.236835016835023</v>
      </c>
      <c r="E2" s="3">
        <v>34.369999999999997</v>
      </c>
      <c r="F2" s="3">
        <f>E2*$D$14</f>
        <v>38.964239057239062</v>
      </c>
      <c r="G2" s="3" t="s">
        <v>18</v>
      </c>
      <c r="H2" s="3" t="s">
        <v>18</v>
      </c>
      <c r="I2" s="3">
        <v>14.09</v>
      </c>
      <c r="J2" s="3">
        <v>131.19999999999999</v>
      </c>
      <c r="K2" s="3">
        <v>8.44</v>
      </c>
      <c r="L2" s="3">
        <v>22.8</v>
      </c>
      <c r="M2" s="3">
        <v>2.9739937499999995</v>
      </c>
      <c r="N2" s="4">
        <v>2.66</v>
      </c>
      <c r="O2" s="3">
        <v>0.39982167472725222</v>
      </c>
      <c r="P2" s="3">
        <v>1</v>
      </c>
    </row>
    <row r="3" spans="1:16" ht="15.75" x14ac:dyDescent="0.25">
      <c r="A3" t="s">
        <v>2</v>
      </c>
      <c r="B3" s="3"/>
      <c r="C3" s="3"/>
      <c r="D3" s="2"/>
      <c r="E3" s="3"/>
      <c r="F3" s="3">
        <f>E3*$D$14</f>
        <v>0</v>
      </c>
      <c r="G3" s="3"/>
      <c r="H3" s="3" t="s">
        <v>18</v>
      </c>
      <c r="I3" s="3"/>
      <c r="J3" s="3"/>
      <c r="K3" s="3">
        <v>8.4</v>
      </c>
      <c r="L3" s="3">
        <v>35.6</v>
      </c>
      <c r="M3" s="3">
        <v>4.31811875</v>
      </c>
      <c r="N3" s="4">
        <v>2.86</v>
      </c>
      <c r="O3" s="3">
        <v>0.42797813069396012</v>
      </c>
      <c r="P3" s="3">
        <v>2</v>
      </c>
    </row>
    <row r="4" spans="1:16" ht="15.75" x14ac:dyDescent="0.25">
      <c r="A4" t="s">
        <v>3</v>
      </c>
      <c r="B4" s="3">
        <v>11</v>
      </c>
      <c r="C4" s="3">
        <v>30.1</v>
      </c>
      <c r="D4" s="2">
        <f>C4*D14</f>
        <v>34.12346801346802</v>
      </c>
      <c r="E4" s="3">
        <v>34.020000000000003</v>
      </c>
      <c r="F4" s="3">
        <f>E4*$D$14</f>
        <v>38.567454545454552</v>
      </c>
      <c r="G4" s="3" t="s">
        <v>18</v>
      </c>
      <c r="H4" s="3" t="s">
        <v>18</v>
      </c>
      <c r="I4" s="3">
        <v>9.68</v>
      </c>
      <c r="J4" s="3">
        <v>106.3</v>
      </c>
      <c r="K4" s="3">
        <v>8.25</v>
      </c>
      <c r="L4" s="3">
        <v>1.21</v>
      </c>
      <c r="M4" s="3">
        <v>0.98983333333333334</v>
      </c>
      <c r="N4" s="4">
        <v>3.29</v>
      </c>
      <c r="O4" s="3">
        <v>0.36040263637386122</v>
      </c>
      <c r="P4" s="3">
        <v>0</v>
      </c>
    </row>
    <row r="5" spans="1:16" ht="15.75" x14ac:dyDescent="0.25">
      <c r="A5" t="s">
        <v>4</v>
      </c>
      <c r="B5" s="3">
        <v>12.5</v>
      </c>
      <c r="C5" s="3">
        <v>2.6</v>
      </c>
      <c r="D5" s="2">
        <v>29.87</v>
      </c>
      <c r="E5" s="3">
        <v>29.8</v>
      </c>
      <c r="F5" s="3">
        <f>E5*$D$14</f>
        <v>33.783367003367012</v>
      </c>
      <c r="G5" s="3" t="s">
        <v>18</v>
      </c>
      <c r="H5" s="3" t="s">
        <v>18</v>
      </c>
      <c r="I5" s="3">
        <v>14.55</v>
      </c>
      <c r="J5" s="3">
        <v>136</v>
      </c>
      <c r="K5" s="3">
        <v>8.35</v>
      </c>
      <c r="L5" s="3">
        <v>2.14</v>
      </c>
      <c r="M5" s="3">
        <v>0.95041124260355025</v>
      </c>
      <c r="N5" s="4">
        <v>0.77</v>
      </c>
      <c r="O5" s="3">
        <v>0.16893873580024743</v>
      </c>
      <c r="P5" s="3">
        <v>4</v>
      </c>
    </row>
    <row r="6" spans="1:16" ht="15.75" x14ac:dyDescent="0.25">
      <c r="A6" t="s">
        <v>5</v>
      </c>
      <c r="B6" s="3">
        <v>11.7</v>
      </c>
      <c r="C6" s="3">
        <v>29.6</v>
      </c>
      <c r="D6" s="2">
        <f>C6*D13</f>
        <v>30.855479876160999</v>
      </c>
      <c r="E6" s="3">
        <v>34.159999999999997</v>
      </c>
      <c r="F6" s="3">
        <f>E6*$D$13</f>
        <v>35.608891640866879</v>
      </c>
      <c r="G6" s="3">
        <v>49.81</v>
      </c>
      <c r="H6" s="3">
        <f t="shared" ref="H6:H11" si="0">G6*$D$13</f>
        <v>51.922684210526327</v>
      </c>
      <c r="I6" s="3">
        <v>10.4</v>
      </c>
      <c r="J6" s="3">
        <v>115.8</v>
      </c>
      <c r="K6" s="3">
        <v>8.36</v>
      </c>
      <c r="L6" s="3">
        <v>7.73</v>
      </c>
      <c r="M6" s="3">
        <v>2.8109627329192541</v>
      </c>
      <c r="N6" s="4">
        <v>1.1299999999999999</v>
      </c>
      <c r="O6" s="3">
        <v>0.32098359802047011</v>
      </c>
      <c r="P6" s="3">
        <v>1</v>
      </c>
    </row>
    <row r="7" spans="1:16" ht="15.75" x14ac:dyDescent="0.25">
      <c r="A7" t="s">
        <v>6</v>
      </c>
      <c r="B7" s="3">
        <v>12.1</v>
      </c>
      <c r="C7" s="3">
        <v>28.2</v>
      </c>
      <c r="D7" s="2">
        <f>C7*D13</f>
        <v>29.396099071207434</v>
      </c>
      <c r="E7" s="3">
        <v>33</v>
      </c>
      <c r="F7" s="3">
        <f>E7*$D$13</f>
        <v>34.399690402476786</v>
      </c>
      <c r="G7" s="3">
        <v>49.73</v>
      </c>
      <c r="H7" s="3">
        <f t="shared" si="0"/>
        <v>51.839291021671833</v>
      </c>
      <c r="I7" s="3">
        <v>9.6300000000000008</v>
      </c>
      <c r="J7" s="3">
        <v>96.5</v>
      </c>
      <c r="K7" s="3">
        <v>8.2799999999999994</v>
      </c>
      <c r="L7" s="3">
        <v>4.38</v>
      </c>
      <c r="M7" s="3">
        <v>2.3407093023255814</v>
      </c>
      <c r="N7" s="4">
        <v>25.34</v>
      </c>
      <c r="O7" s="3">
        <v>0.29282714205376215</v>
      </c>
      <c r="P7" s="3">
        <v>8</v>
      </c>
    </row>
    <row r="8" spans="1:16" ht="15.75" x14ac:dyDescent="0.25">
      <c r="A8" t="s">
        <v>7</v>
      </c>
      <c r="B8" s="3">
        <v>11.2</v>
      </c>
      <c r="C8" s="3">
        <v>32.200000000000003</v>
      </c>
      <c r="D8" s="2">
        <f>C8*D13</f>
        <v>33.565758513931897</v>
      </c>
      <c r="E8" s="3">
        <v>36.450000000000003</v>
      </c>
      <c r="F8" s="3">
        <f>E8*$D$13</f>
        <v>37.996021671826639</v>
      </c>
      <c r="G8" s="3">
        <v>49.5</v>
      </c>
      <c r="H8" s="3">
        <f t="shared" si="0"/>
        <v>51.599535603715182</v>
      </c>
      <c r="I8" s="3">
        <v>8.6999999999999993</v>
      </c>
      <c r="J8" s="3">
        <v>99.5</v>
      </c>
      <c r="K8" s="3">
        <v>8.07</v>
      </c>
      <c r="L8" s="3">
        <v>2.14</v>
      </c>
      <c r="M8" s="3">
        <v>0.91792352941176469</v>
      </c>
      <c r="N8" s="4">
        <v>13.01</v>
      </c>
      <c r="O8" s="3">
        <v>0.5406039545607918</v>
      </c>
      <c r="P8" s="3">
        <v>10</v>
      </c>
    </row>
    <row r="9" spans="1:16" ht="15.75" x14ac:dyDescent="0.25">
      <c r="A9" t="s">
        <v>8</v>
      </c>
      <c r="B9" s="3">
        <v>8.6</v>
      </c>
      <c r="C9" s="3">
        <v>0.1</v>
      </c>
      <c r="D9" s="2">
        <f>C9*D13</f>
        <v>0.10424148606811148</v>
      </c>
      <c r="E9" s="3">
        <v>0.16600000000000001</v>
      </c>
      <c r="F9" s="3">
        <v>0.27600000000000002</v>
      </c>
      <c r="G9" s="3">
        <v>0.26700000000000002</v>
      </c>
      <c r="H9" s="3">
        <f t="shared" si="0"/>
        <v>0.27832476780185766</v>
      </c>
      <c r="I9" s="3">
        <v>12.3</v>
      </c>
      <c r="J9" s="3">
        <v>106</v>
      </c>
      <c r="K9" s="3">
        <v>8.2100000000000009</v>
      </c>
      <c r="L9" s="3">
        <v>12.5</v>
      </c>
      <c r="M9" s="3">
        <v>1.5934744897959185</v>
      </c>
      <c r="N9" s="4">
        <v>56.48</v>
      </c>
      <c r="O9" s="3">
        <v>0.79964334945450455</v>
      </c>
      <c r="P9" s="3">
        <v>150</v>
      </c>
    </row>
    <row r="10" spans="1:16" ht="15.75" x14ac:dyDescent="0.25">
      <c r="A10" t="s">
        <v>9</v>
      </c>
      <c r="B10" s="3">
        <v>10.8</v>
      </c>
      <c r="C10" s="3">
        <v>6.5</v>
      </c>
      <c r="D10" s="2">
        <f>C10*D13</f>
        <v>6.775696594427246</v>
      </c>
      <c r="E10" s="3">
        <v>7.3</v>
      </c>
      <c r="F10" s="3">
        <f>E10*$D$13</f>
        <v>7.6096284829721377</v>
      </c>
      <c r="G10" s="3">
        <v>8.9</v>
      </c>
      <c r="H10" s="3">
        <f t="shared" si="0"/>
        <v>9.2774922600619227</v>
      </c>
      <c r="I10" s="3">
        <v>9.07</v>
      </c>
      <c r="J10" s="3">
        <v>89.2</v>
      </c>
      <c r="K10" s="3">
        <v>7.82</v>
      </c>
      <c r="L10" s="3">
        <v>9.9700000000000006</v>
      </c>
      <c r="M10" s="3">
        <v>1.2407515822784811</v>
      </c>
      <c r="N10" s="4">
        <v>63.09</v>
      </c>
      <c r="O10" s="3">
        <v>0.72643656394106393</v>
      </c>
      <c r="P10" s="3">
        <v>120</v>
      </c>
    </row>
    <row r="11" spans="1:16" ht="15.75" x14ac:dyDescent="0.25">
      <c r="A11" t="s">
        <v>10</v>
      </c>
      <c r="B11" s="3">
        <v>11</v>
      </c>
      <c r="C11" s="3">
        <v>31.8</v>
      </c>
      <c r="D11" s="2">
        <f>C11*D13</f>
        <v>33.148792569659449</v>
      </c>
      <c r="E11" s="3">
        <v>35.700000000000003</v>
      </c>
      <c r="F11" s="3">
        <f>E11*$D$13</f>
        <v>37.214210526315803</v>
      </c>
      <c r="G11" s="3">
        <v>48.92</v>
      </c>
      <c r="H11" s="3">
        <f t="shared" si="0"/>
        <v>50.994934984520135</v>
      </c>
      <c r="I11" s="3">
        <v>8.82</v>
      </c>
      <c r="J11" s="3">
        <v>98</v>
      </c>
      <c r="K11" s="3">
        <v>8.19</v>
      </c>
      <c r="L11" s="3">
        <v>3.3</v>
      </c>
      <c r="M11" s="3">
        <v>1.7547625000000004</v>
      </c>
      <c r="N11" s="4">
        <v>1.1299999999999999</v>
      </c>
      <c r="O11" s="3">
        <v>0.20272648296029694</v>
      </c>
      <c r="P11" s="3">
        <v>4</v>
      </c>
    </row>
    <row r="12" spans="1:16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B13" s="3" t="s">
        <v>19</v>
      </c>
      <c r="C13" s="3">
        <v>32.299999999999997</v>
      </c>
      <c r="D13" s="3">
        <f>33.67/C13</f>
        <v>1.0424148606811148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B14" s="3" t="s">
        <v>20</v>
      </c>
      <c r="C14" s="3">
        <v>29.7</v>
      </c>
      <c r="D14" s="3">
        <f>33.67/C14</f>
        <v>1.1336700336700338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21" sqref="D21"/>
    </sheetView>
  </sheetViews>
  <sheetFormatPr defaultRowHeight="15" x14ac:dyDescent="0.25"/>
  <cols>
    <col min="2" max="2" width="38.5703125" customWidth="1"/>
    <col min="3" max="3" width="30.85546875" customWidth="1"/>
    <col min="4" max="4" width="56.7109375" customWidth="1"/>
    <col min="5" max="5" width="32.7109375" customWidth="1"/>
    <col min="6" max="6" width="33.28515625" customWidth="1"/>
  </cols>
  <sheetData>
    <row r="1" spans="1:6" x14ac:dyDescent="0.25">
      <c r="A1" t="s">
        <v>0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x14ac:dyDescent="0.25">
      <c r="A2" t="s">
        <v>1</v>
      </c>
      <c r="B2" t="s">
        <v>51</v>
      </c>
      <c r="C2" t="s">
        <v>52</v>
      </c>
      <c r="D2" t="s">
        <v>53</v>
      </c>
      <c r="E2" t="s">
        <v>64</v>
      </c>
      <c r="F2" t="s">
        <v>66</v>
      </c>
    </row>
    <row r="3" spans="1:6" x14ac:dyDescent="0.25">
      <c r="A3" t="s">
        <v>2</v>
      </c>
      <c r="D3" t="s">
        <v>65</v>
      </c>
    </row>
    <row r="4" spans="1:6" x14ac:dyDescent="0.25">
      <c r="A4" t="s">
        <v>3</v>
      </c>
      <c r="B4" t="s">
        <v>74</v>
      </c>
      <c r="C4" t="s">
        <v>75</v>
      </c>
      <c r="D4" t="s">
        <v>18</v>
      </c>
      <c r="E4" t="s">
        <v>82</v>
      </c>
      <c r="F4" t="s">
        <v>83</v>
      </c>
    </row>
    <row r="5" spans="1:6" x14ac:dyDescent="0.25">
      <c r="A5" t="s">
        <v>4</v>
      </c>
      <c r="B5" t="s">
        <v>67</v>
      </c>
      <c r="C5" t="s">
        <v>68</v>
      </c>
      <c r="D5" t="s">
        <v>18</v>
      </c>
      <c r="E5" t="s">
        <v>72</v>
      </c>
      <c r="F5" t="s">
        <v>73</v>
      </c>
    </row>
    <row r="6" spans="1:6" x14ac:dyDescent="0.25">
      <c r="A6" t="s">
        <v>5</v>
      </c>
      <c r="B6" t="s">
        <v>84</v>
      </c>
      <c r="C6" t="s">
        <v>85</v>
      </c>
      <c r="D6" t="s">
        <v>86</v>
      </c>
      <c r="E6" t="s">
        <v>88</v>
      </c>
      <c r="F6" t="s">
        <v>89</v>
      </c>
    </row>
    <row r="7" spans="1:6" x14ac:dyDescent="0.25">
      <c r="D7" t="s">
        <v>87</v>
      </c>
    </row>
    <row r="8" spans="1:6" x14ac:dyDescent="0.25">
      <c r="A8" t="s">
        <v>6</v>
      </c>
      <c r="B8" t="s">
        <v>102</v>
      </c>
      <c r="C8" t="s">
        <v>103</v>
      </c>
      <c r="D8" t="s">
        <v>104</v>
      </c>
      <c r="E8" t="s">
        <v>106</v>
      </c>
      <c r="F8" t="s">
        <v>107</v>
      </c>
    </row>
    <row r="9" spans="1:6" x14ac:dyDescent="0.25">
      <c r="E9" t="s">
        <v>105</v>
      </c>
    </row>
    <row r="10" spans="1:6" x14ac:dyDescent="0.25">
      <c r="A10" t="s">
        <v>7</v>
      </c>
      <c r="B10" t="s">
        <v>108</v>
      </c>
      <c r="C10" t="s">
        <v>109</v>
      </c>
      <c r="D10" t="s">
        <v>110</v>
      </c>
      <c r="E10" t="s">
        <v>118</v>
      </c>
      <c r="F10" t="s">
        <v>119</v>
      </c>
    </row>
    <row r="11" spans="1:6" x14ac:dyDescent="0.25">
      <c r="A11" t="s">
        <v>8</v>
      </c>
      <c r="B11" t="s">
        <v>113</v>
      </c>
      <c r="C11" t="s">
        <v>114</v>
      </c>
      <c r="D11" t="s">
        <v>18</v>
      </c>
      <c r="E11" t="s">
        <v>18</v>
      </c>
      <c r="F11" t="s">
        <v>18</v>
      </c>
    </row>
    <row r="12" spans="1:6" x14ac:dyDescent="0.25">
      <c r="A12" t="s">
        <v>9</v>
      </c>
      <c r="B12" t="s">
        <v>120</v>
      </c>
      <c r="C12" t="s">
        <v>121</v>
      </c>
      <c r="D12" t="s">
        <v>122</v>
      </c>
      <c r="E12" t="s">
        <v>123</v>
      </c>
      <c r="F12" t="s">
        <v>48</v>
      </c>
    </row>
    <row r="13" spans="1:6" x14ac:dyDescent="0.25">
      <c r="A13" t="s">
        <v>10</v>
      </c>
      <c r="B13" t="s">
        <v>124</v>
      </c>
      <c r="C13" t="s">
        <v>125</v>
      </c>
      <c r="D13" t="s">
        <v>126</v>
      </c>
      <c r="E13" t="s">
        <v>127</v>
      </c>
      <c r="F1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0" sqref="D10"/>
    </sheetView>
  </sheetViews>
  <sheetFormatPr defaultRowHeight="15" x14ac:dyDescent="0.25"/>
  <cols>
    <col min="2" max="2" width="28.140625" customWidth="1"/>
    <col min="3" max="3" width="9.85546875" customWidth="1"/>
    <col min="4" max="4" width="17.42578125" customWidth="1"/>
    <col min="5" max="5" width="24.7109375" customWidth="1"/>
    <col min="6" max="6" width="13.7109375" customWidth="1"/>
  </cols>
  <sheetData>
    <row r="1" spans="1:7" x14ac:dyDescent="0.25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</row>
    <row r="2" spans="1:7" x14ac:dyDescent="0.25">
      <c r="A2" t="s">
        <v>69</v>
      </c>
      <c r="B2" t="s">
        <v>55</v>
      </c>
      <c r="C2" t="s">
        <v>56</v>
      </c>
      <c r="D2" t="s">
        <v>57</v>
      </c>
      <c r="E2" t="s">
        <v>58</v>
      </c>
      <c r="G2" t="s">
        <v>77</v>
      </c>
    </row>
    <row r="3" spans="1:7" x14ac:dyDescent="0.25">
      <c r="A3" t="s">
        <v>76</v>
      </c>
      <c r="B3" t="s">
        <v>71</v>
      </c>
      <c r="F3" t="s">
        <v>59</v>
      </c>
    </row>
    <row r="4" spans="1:7" x14ac:dyDescent="0.25">
      <c r="A4" t="s">
        <v>90</v>
      </c>
      <c r="D4" t="s">
        <v>57</v>
      </c>
      <c r="E4" t="s">
        <v>92</v>
      </c>
    </row>
    <row r="5" spans="1:7" x14ac:dyDescent="0.25">
      <c r="D5" t="s">
        <v>91</v>
      </c>
      <c r="E5" t="s">
        <v>93</v>
      </c>
    </row>
    <row r="6" spans="1:7" x14ac:dyDescent="0.25">
      <c r="A6" t="s">
        <v>97</v>
      </c>
      <c r="B6" t="s">
        <v>101</v>
      </c>
      <c r="C6" t="s">
        <v>99</v>
      </c>
      <c r="E6" t="s">
        <v>98</v>
      </c>
    </row>
    <row r="7" spans="1:7" x14ac:dyDescent="0.25">
      <c r="B7" t="s">
        <v>100</v>
      </c>
    </row>
    <row r="9" spans="1:7" x14ac:dyDescent="0.25">
      <c r="A9" t="s">
        <v>128</v>
      </c>
      <c r="D9" t="s">
        <v>57</v>
      </c>
    </row>
    <row r="10" spans="1:7" x14ac:dyDescent="0.25">
      <c r="D10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21" sqref="E21"/>
    </sheetView>
  </sheetViews>
  <sheetFormatPr defaultRowHeight="15" x14ac:dyDescent="0.25"/>
  <cols>
    <col min="2" max="2" width="30.28515625" customWidth="1"/>
    <col min="3" max="3" width="14.85546875" customWidth="1"/>
    <col min="4" max="4" width="12.7109375" customWidth="1"/>
  </cols>
  <sheetData>
    <row r="1" spans="1:4" x14ac:dyDescent="0.25">
      <c r="A1" t="s">
        <v>60</v>
      </c>
      <c r="B1" t="s">
        <v>63</v>
      </c>
      <c r="C1" t="s">
        <v>61</v>
      </c>
      <c r="D1" t="s">
        <v>62</v>
      </c>
    </row>
    <row r="2" spans="1:4" x14ac:dyDescent="0.25">
      <c r="A2" t="s">
        <v>78</v>
      </c>
      <c r="B2" t="s">
        <v>79</v>
      </c>
      <c r="C2" t="s">
        <v>80</v>
      </c>
      <c r="D2" t="s">
        <v>81</v>
      </c>
    </row>
    <row r="3" spans="1:4" x14ac:dyDescent="0.25">
      <c r="A3" t="s">
        <v>76</v>
      </c>
      <c r="B3" t="s">
        <v>70</v>
      </c>
      <c r="C3" t="s">
        <v>61</v>
      </c>
    </row>
    <row r="4" spans="1:4" x14ac:dyDescent="0.25">
      <c r="A4" t="s">
        <v>94</v>
      </c>
      <c r="B4" t="s">
        <v>79</v>
      </c>
    </row>
    <row r="5" spans="1:4" x14ac:dyDescent="0.25">
      <c r="B5" t="s">
        <v>95</v>
      </c>
    </row>
    <row r="6" spans="1:4" x14ac:dyDescent="0.25">
      <c r="A6" t="s">
        <v>96</v>
      </c>
    </row>
    <row r="7" spans="1:4" x14ac:dyDescent="0.25">
      <c r="A7" t="s">
        <v>111</v>
      </c>
      <c r="B7" t="s">
        <v>112</v>
      </c>
    </row>
    <row r="8" spans="1:4" x14ac:dyDescent="0.25">
      <c r="A8" t="s">
        <v>115</v>
      </c>
      <c r="B8" t="s">
        <v>116</v>
      </c>
      <c r="C8" t="s">
        <v>117</v>
      </c>
    </row>
    <row r="10" spans="1:4" x14ac:dyDescent="0.25">
      <c r="A10" t="s">
        <v>128</v>
      </c>
      <c r="B10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M2" sqref="M2:M11"/>
    </sheetView>
  </sheetViews>
  <sheetFormatPr defaultRowHeight="15" x14ac:dyDescent="0.25"/>
  <sheetData>
    <row r="1" spans="1:13" x14ac:dyDescent="0.25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28</v>
      </c>
      <c r="H1" t="s">
        <v>28</v>
      </c>
      <c r="I1" t="s">
        <v>40</v>
      </c>
      <c r="J1" t="s">
        <v>41</v>
      </c>
      <c r="K1" t="s">
        <v>42</v>
      </c>
    </row>
    <row r="2" spans="1:13" x14ac:dyDescent="0.25">
      <c r="A2">
        <v>1</v>
      </c>
      <c r="B2">
        <v>6.4500000000000002E-2</v>
      </c>
      <c r="C2">
        <v>0.1076</v>
      </c>
      <c r="D2">
        <v>8.7900000000000006E-2</v>
      </c>
      <c r="E2">
        <v>8.3799999999999999E-2</v>
      </c>
      <c r="F2">
        <f>C2-B2</f>
        <v>4.3099999999999999E-2</v>
      </c>
      <c r="G2">
        <f>D2-B2</f>
        <v>2.3400000000000004E-2</v>
      </c>
      <c r="H2">
        <f>E2-B2</f>
        <v>1.9299999999999998E-2</v>
      </c>
      <c r="I2">
        <f>11.85*F2-1.54*G2-0.08*H2</f>
        <v>0.47315499999999994</v>
      </c>
      <c r="J2">
        <v>1.6</v>
      </c>
      <c r="K2">
        <f>I2*10/J2</f>
        <v>2.9572187499999996</v>
      </c>
      <c r="M2">
        <f>AVERAGE(K2:K3)</f>
        <v>2.9739937499999995</v>
      </c>
    </row>
    <row r="3" spans="1:13" x14ac:dyDescent="0.25">
      <c r="A3">
        <v>1</v>
      </c>
      <c r="B3">
        <v>6.4199999999999993E-2</v>
      </c>
      <c r="C3">
        <v>0.1079</v>
      </c>
      <c r="D3">
        <v>8.8700000000000001E-2</v>
      </c>
      <c r="E3">
        <v>8.4099999999999994E-2</v>
      </c>
      <c r="F3">
        <f t="shared" ref="F3:F22" si="0">C3-B3</f>
        <v>4.3700000000000003E-2</v>
      </c>
      <c r="G3">
        <f t="shared" ref="G3:G22" si="1">D3-B3</f>
        <v>2.4500000000000008E-2</v>
      </c>
      <c r="H3">
        <f t="shared" ref="H3:H22" si="2">E3-B3</f>
        <v>1.9900000000000001E-2</v>
      </c>
      <c r="I3">
        <f t="shared" ref="I3:I22" si="3">11.85*F3-1.54*G3-0.08*H3</f>
        <v>0.47852299999999998</v>
      </c>
      <c r="J3">
        <v>1.6</v>
      </c>
      <c r="K3">
        <f t="shared" ref="K3:K22" si="4">I3*10/J3</f>
        <v>2.9907687499999995</v>
      </c>
      <c r="M3">
        <f>AVERAGE(K4:K5)</f>
        <v>4.31811875</v>
      </c>
    </row>
    <row r="4" spans="1:13" x14ac:dyDescent="0.25">
      <c r="A4">
        <v>2</v>
      </c>
      <c r="B4">
        <v>1.95E-2</v>
      </c>
      <c r="C4">
        <v>5.0500000000000003E-2</v>
      </c>
      <c r="D4">
        <v>3.3500000000000002E-2</v>
      </c>
      <c r="E4">
        <v>3.0200000000000001E-2</v>
      </c>
      <c r="F4">
        <f t="shared" si="0"/>
        <v>3.1000000000000003E-2</v>
      </c>
      <c r="G4">
        <f t="shared" si="1"/>
        <v>1.4000000000000002E-2</v>
      </c>
      <c r="H4">
        <f t="shared" si="2"/>
        <v>1.0700000000000001E-2</v>
      </c>
      <c r="I4">
        <f t="shared" si="3"/>
        <v>0.34493399999999996</v>
      </c>
      <c r="J4">
        <v>0.8</v>
      </c>
      <c r="K4">
        <f t="shared" si="4"/>
        <v>4.3116749999999993</v>
      </c>
      <c r="M4">
        <f>AVERAGE(K6:K7)</f>
        <v>0.98983333333333334</v>
      </c>
    </row>
    <row r="5" spans="1:13" x14ac:dyDescent="0.25">
      <c r="A5">
        <v>2</v>
      </c>
      <c r="B5">
        <v>2.0199999999999999E-2</v>
      </c>
      <c r="C5">
        <v>5.1299999999999998E-2</v>
      </c>
      <c r="D5">
        <v>3.4299999999999997E-2</v>
      </c>
      <c r="E5">
        <v>3.09E-2</v>
      </c>
      <c r="F5">
        <f t="shared" si="0"/>
        <v>3.1099999999999999E-2</v>
      </c>
      <c r="G5">
        <f t="shared" si="1"/>
        <v>1.4099999999999998E-2</v>
      </c>
      <c r="H5">
        <f t="shared" si="2"/>
        <v>1.0700000000000001E-2</v>
      </c>
      <c r="I5">
        <f t="shared" si="3"/>
        <v>0.34596499999999997</v>
      </c>
      <c r="J5">
        <v>0.8</v>
      </c>
      <c r="K5">
        <f t="shared" si="4"/>
        <v>4.3245624999999999</v>
      </c>
      <c r="M5">
        <f>AVERAGE(K8:K9)</f>
        <v>0.95041124260355025</v>
      </c>
    </row>
    <row r="6" spans="1:13" x14ac:dyDescent="0.25">
      <c r="A6">
        <v>3</v>
      </c>
      <c r="B6">
        <v>1.0800000000000001E-2</v>
      </c>
      <c r="C6">
        <v>2.24E-2</v>
      </c>
      <c r="D6">
        <v>1.66E-2</v>
      </c>
      <c r="E6">
        <v>1.49E-2</v>
      </c>
      <c r="F6">
        <f t="shared" si="0"/>
        <v>1.1599999999999999E-2</v>
      </c>
      <c r="G6">
        <f t="shared" si="1"/>
        <v>5.7999999999999996E-3</v>
      </c>
      <c r="H6">
        <f t="shared" si="2"/>
        <v>4.0999999999999995E-3</v>
      </c>
      <c r="I6">
        <f t="shared" si="3"/>
        <v>0.12820000000000001</v>
      </c>
      <c r="J6">
        <v>1.29</v>
      </c>
      <c r="K6">
        <f t="shared" si="4"/>
        <v>0.99379844961240305</v>
      </c>
      <c r="M6">
        <f>AVERAGE(K10:K11)</f>
        <v>2.8109627329192541</v>
      </c>
    </row>
    <row r="7" spans="1:13" x14ac:dyDescent="0.25">
      <c r="A7">
        <v>3</v>
      </c>
      <c r="B7">
        <v>1.03E-2</v>
      </c>
      <c r="C7">
        <v>2.18E-2</v>
      </c>
      <c r="D7">
        <v>1.6E-2</v>
      </c>
      <c r="E7">
        <v>1.43E-2</v>
      </c>
      <c r="F7">
        <f t="shared" si="0"/>
        <v>1.15E-2</v>
      </c>
      <c r="G7">
        <f t="shared" si="1"/>
        <v>5.7000000000000002E-3</v>
      </c>
      <c r="H7">
        <f t="shared" si="2"/>
        <v>4.0000000000000001E-3</v>
      </c>
      <c r="I7">
        <f t="shared" si="3"/>
        <v>0.12717700000000001</v>
      </c>
      <c r="J7">
        <v>1.29</v>
      </c>
      <c r="K7">
        <f t="shared" si="4"/>
        <v>0.98586821705426364</v>
      </c>
      <c r="M7">
        <f>AVERAGE(K12:K13)</f>
        <v>2.3407093023255814</v>
      </c>
    </row>
    <row r="8" spans="1:13" x14ac:dyDescent="0.25">
      <c r="A8">
        <v>4</v>
      </c>
      <c r="B8">
        <v>1.21E-2</v>
      </c>
      <c r="C8">
        <v>2.63E-2</v>
      </c>
      <c r="D8">
        <v>1.8599999999999998E-2</v>
      </c>
      <c r="E8">
        <v>1.6500000000000001E-2</v>
      </c>
      <c r="F8">
        <f t="shared" si="0"/>
        <v>1.4200000000000001E-2</v>
      </c>
      <c r="G8">
        <f t="shared" si="1"/>
        <v>6.4999999999999988E-3</v>
      </c>
      <c r="H8">
        <f t="shared" si="2"/>
        <v>4.4000000000000011E-3</v>
      </c>
      <c r="I8">
        <f t="shared" si="3"/>
        <v>0.15790800000000002</v>
      </c>
      <c r="J8">
        <v>1.69</v>
      </c>
      <c r="K8">
        <f t="shared" si="4"/>
        <v>0.93436686390532564</v>
      </c>
      <c r="M8">
        <f>AVERAGE(K14:K15)</f>
        <v>0.91792352941176469</v>
      </c>
    </row>
    <row r="9" spans="1:13" x14ac:dyDescent="0.25">
      <c r="A9">
        <v>4</v>
      </c>
      <c r="B9">
        <v>1.0800000000000001E-2</v>
      </c>
      <c r="C9">
        <v>2.5499999999999998E-2</v>
      </c>
      <c r="D9">
        <v>1.7600000000000001E-2</v>
      </c>
      <c r="E9">
        <v>1.5699999999999999E-2</v>
      </c>
      <c r="F9">
        <f t="shared" si="0"/>
        <v>1.4699999999999998E-2</v>
      </c>
      <c r="G9">
        <f t="shared" si="1"/>
        <v>6.8000000000000005E-3</v>
      </c>
      <c r="H9">
        <f t="shared" si="2"/>
        <v>4.8999999999999981E-3</v>
      </c>
      <c r="I9">
        <f t="shared" si="3"/>
        <v>0.16333099999999995</v>
      </c>
      <c r="J9">
        <v>1.69</v>
      </c>
      <c r="K9">
        <f t="shared" si="4"/>
        <v>0.96645562130177476</v>
      </c>
      <c r="M9">
        <f>AVERAGE(K16:K17)</f>
        <v>1.5934744897959185</v>
      </c>
    </row>
    <row r="10" spans="1:13" x14ac:dyDescent="0.25">
      <c r="A10">
        <v>5</v>
      </c>
      <c r="B10">
        <v>2.7099999999999999E-2</v>
      </c>
      <c r="C10">
        <v>5.1999999999999998E-2</v>
      </c>
      <c r="D10">
        <v>3.9399999999999998E-2</v>
      </c>
      <c r="E10">
        <v>3.7100000000000001E-2</v>
      </c>
      <c r="F10">
        <f t="shared" si="0"/>
        <v>2.4899999999999999E-2</v>
      </c>
      <c r="G10">
        <f t="shared" si="1"/>
        <v>1.2299999999999998E-2</v>
      </c>
      <c r="H10">
        <f t="shared" si="2"/>
        <v>1.0000000000000002E-2</v>
      </c>
      <c r="I10">
        <f t="shared" si="3"/>
        <v>0.27532299999999993</v>
      </c>
      <c r="J10">
        <v>0.96599999999999997</v>
      </c>
      <c r="K10">
        <f t="shared" si="4"/>
        <v>2.8501345755693577</v>
      </c>
      <c r="M10">
        <f>AVERAGE(K18:K19)</f>
        <v>1.2407515822784811</v>
      </c>
    </row>
    <row r="11" spans="1:13" x14ac:dyDescent="0.25">
      <c r="A11">
        <v>5</v>
      </c>
      <c r="B11">
        <v>1.7299999999999999E-2</v>
      </c>
      <c r="C11">
        <v>4.1399999999999999E-2</v>
      </c>
      <c r="D11">
        <v>2.8400000000000002E-2</v>
      </c>
      <c r="E11">
        <v>2.6499999999999999E-2</v>
      </c>
      <c r="F11">
        <f t="shared" si="0"/>
        <v>2.41E-2</v>
      </c>
      <c r="G11">
        <f t="shared" si="1"/>
        <v>1.1100000000000002E-2</v>
      </c>
      <c r="H11">
        <f t="shared" si="2"/>
        <v>9.1999999999999998E-3</v>
      </c>
      <c r="I11">
        <f t="shared" si="3"/>
        <v>0.26775499999999997</v>
      </c>
      <c r="J11">
        <v>0.96599999999999997</v>
      </c>
      <c r="K11">
        <f t="shared" si="4"/>
        <v>2.771790890269151</v>
      </c>
      <c r="M11">
        <f>AVERAGE(K20:K21)</f>
        <v>1.7547625000000004</v>
      </c>
    </row>
    <row r="12" spans="1:13" x14ac:dyDescent="0.25">
      <c r="A12">
        <v>6</v>
      </c>
      <c r="B12">
        <v>2.0899999999999998E-2</v>
      </c>
      <c r="C12">
        <v>3.9199999999999999E-2</v>
      </c>
      <c r="D12">
        <v>2.92E-2</v>
      </c>
      <c r="E12">
        <v>2.8000000000000001E-2</v>
      </c>
      <c r="F12">
        <f t="shared" si="0"/>
        <v>1.83E-2</v>
      </c>
      <c r="G12">
        <f t="shared" si="1"/>
        <v>8.3000000000000018E-3</v>
      </c>
      <c r="H12">
        <f t="shared" si="2"/>
        <v>7.1000000000000021E-3</v>
      </c>
      <c r="I12">
        <f t="shared" si="3"/>
        <v>0.20350499999999996</v>
      </c>
      <c r="J12">
        <v>0.86</v>
      </c>
      <c r="K12">
        <f t="shared" si="4"/>
        <v>2.3663372093023249</v>
      </c>
    </row>
    <row r="13" spans="1:13" x14ac:dyDescent="0.25">
      <c r="A13">
        <v>6</v>
      </c>
      <c r="B13">
        <v>1.9400000000000001E-2</v>
      </c>
      <c r="C13">
        <v>3.73E-2</v>
      </c>
      <c r="D13">
        <v>2.75E-2</v>
      </c>
      <c r="E13">
        <v>2.6200000000000001E-2</v>
      </c>
      <c r="F13">
        <f t="shared" si="0"/>
        <v>1.7899999999999999E-2</v>
      </c>
      <c r="G13">
        <f t="shared" si="1"/>
        <v>8.0999999999999996E-3</v>
      </c>
      <c r="H13">
        <f t="shared" si="2"/>
        <v>6.8000000000000005E-3</v>
      </c>
      <c r="I13">
        <f t="shared" si="3"/>
        <v>0.19909700000000002</v>
      </c>
      <c r="J13">
        <v>0.86</v>
      </c>
      <c r="K13">
        <f t="shared" si="4"/>
        <v>2.3150813953488378</v>
      </c>
    </row>
    <row r="14" spans="1:13" x14ac:dyDescent="0.25">
      <c r="A14">
        <v>7</v>
      </c>
      <c r="B14">
        <v>1.44E-2</v>
      </c>
      <c r="C14">
        <v>2.8199999999999999E-2</v>
      </c>
      <c r="D14">
        <v>1.95E-2</v>
      </c>
      <c r="E14">
        <v>1.89E-2</v>
      </c>
      <c r="F14">
        <f t="shared" si="0"/>
        <v>1.38E-2</v>
      </c>
      <c r="G14">
        <f t="shared" si="1"/>
        <v>5.1000000000000004E-3</v>
      </c>
      <c r="H14">
        <f t="shared" si="2"/>
        <v>4.5000000000000005E-3</v>
      </c>
      <c r="I14">
        <f t="shared" si="3"/>
        <v>0.15531599999999998</v>
      </c>
      <c r="J14">
        <v>1.7</v>
      </c>
      <c r="K14">
        <f t="shared" si="4"/>
        <v>0.91362352941176461</v>
      </c>
    </row>
    <row r="15" spans="1:13" x14ac:dyDescent="0.25">
      <c r="A15">
        <v>7</v>
      </c>
      <c r="B15">
        <v>1.2699999999999999E-2</v>
      </c>
      <c r="C15">
        <v>2.6700000000000002E-2</v>
      </c>
      <c r="D15">
        <v>1.84E-2</v>
      </c>
      <c r="E15">
        <v>1.7000000000000001E-2</v>
      </c>
      <c r="F15">
        <f t="shared" si="0"/>
        <v>1.4000000000000002E-2</v>
      </c>
      <c r="G15">
        <f t="shared" si="1"/>
        <v>5.7000000000000002E-3</v>
      </c>
      <c r="H15">
        <f t="shared" si="2"/>
        <v>4.3000000000000017E-3</v>
      </c>
      <c r="I15">
        <f t="shared" si="3"/>
        <v>0.156778</v>
      </c>
      <c r="J15">
        <v>1.7</v>
      </c>
      <c r="K15">
        <f t="shared" si="4"/>
        <v>0.92222352941176466</v>
      </c>
    </row>
    <row r="16" spans="1:13" x14ac:dyDescent="0.25">
      <c r="A16">
        <v>8</v>
      </c>
      <c r="B16">
        <v>2.1999999999999999E-2</v>
      </c>
      <c r="C16">
        <v>3.5900000000000001E-2</v>
      </c>
      <c r="D16">
        <v>2.9600000000000001E-2</v>
      </c>
      <c r="E16">
        <v>2.8400000000000002E-2</v>
      </c>
      <c r="F16">
        <f t="shared" si="0"/>
        <v>1.3900000000000003E-2</v>
      </c>
      <c r="G16">
        <f t="shared" si="1"/>
        <v>7.6000000000000026E-3</v>
      </c>
      <c r="H16">
        <f t="shared" si="2"/>
        <v>6.4000000000000029E-3</v>
      </c>
      <c r="I16">
        <f t="shared" si="3"/>
        <v>0.15249900000000002</v>
      </c>
      <c r="J16">
        <v>0.98</v>
      </c>
      <c r="K16">
        <f t="shared" si="4"/>
        <v>1.5561122448979594</v>
      </c>
    </row>
    <row r="17" spans="1:11" x14ac:dyDescent="0.25">
      <c r="A17">
        <v>8</v>
      </c>
      <c r="B17">
        <v>2.2499999999999999E-2</v>
      </c>
      <c r="C17">
        <v>3.7100000000000001E-2</v>
      </c>
      <c r="D17">
        <v>3.0700000000000002E-2</v>
      </c>
      <c r="E17">
        <v>2.9499999999999998E-2</v>
      </c>
      <c r="F17">
        <f t="shared" si="0"/>
        <v>1.4600000000000002E-2</v>
      </c>
      <c r="G17">
        <f t="shared" si="1"/>
        <v>8.2000000000000024E-3</v>
      </c>
      <c r="H17">
        <f t="shared" si="2"/>
        <v>6.9999999999999993E-3</v>
      </c>
      <c r="I17">
        <f t="shared" si="3"/>
        <v>0.15982200000000002</v>
      </c>
      <c r="J17">
        <v>0.98</v>
      </c>
      <c r="K17">
        <f t="shared" si="4"/>
        <v>1.6308367346938777</v>
      </c>
    </row>
    <row r="18" spans="1:11" x14ac:dyDescent="0.25">
      <c r="A18">
        <v>9</v>
      </c>
      <c r="B18">
        <v>5.8400000000000001E-2</v>
      </c>
      <c r="C18">
        <v>7.3300000000000004E-2</v>
      </c>
      <c r="D18">
        <v>7.0999999999999994E-2</v>
      </c>
      <c r="E18">
        <v>7.0499999999999993E-2</v>
      </c>
      <c r="F18">
        <f t="shared" si="0"/>
        <v>1.4900000000000004E-2</v>
      </c>
      <c r="G18">
        <f t="shared" si="1"/>
        <v>1.2599999999999993E-2</v>
      </c>
      <c r="H18">
        <f t="shared" si="2"/>
        <v>1.2099999999999993E-2</v>
      </c>
      <c r="I18">
        <f t="shared" si="3"/>
        <v>0.15619300000000005</v>
      </c>
      <c r="J18">
        <v>1.264</v>
      </c>
      <c r="K18">
        <f t="shared" si="4"/>
        <v>1.235704113924051</v>
      </c>
    </row>
    <row r="19" spans="1:11" x14ac:dyDescent="0.25">
      <c r="A19">
        <v>9</v>
      </c>
      <c r="B19">
        <v>5.9700000000000003E-2</v>
      </c>
      <c r="C19">
        <v>7.4800000000000005E-2</v>
      </c>
      <c r="D19">
        <v>7.2999999999999995E-2</v>
      </c>
      <c r="E19">
        <v>7.1999999999999995E-2</v>
      </c>
      <c r="F19">
        <f t="shared" si="0"/>
        <v>1.5100000000000002E-2</v>
      </c>
      <c r="G19">
        <f t="shared" si="1"/>
        <v>1.3299999999999992E-2</v>
      </c>
      <c r="H19">
        <f t="shared" si="2"/>
        <v>1.2299999999999991E-2</v>
      </c>
      <c r="I19">
        <f t="shared" si="3"/>
        <v>0.157469</v>
      </c>
      <c r="J19">
        <v>1.264</v>
      </c>
      <c r="K19">
        <f t="shared" si="4"/>
        <v>1.2457990506329113</v>
      </c>
    </row>
    <row r="20" spans="1:11" x14ac:dyDescent="0.25">
      <c r="A20">
        <v>10</v>
      </c>
      <c r="B20">
        <v>2.3900000000000001E-2</v>
      </c>
      <c r="C20">
        <v>4.3099999999999999E-2</v>
      </c>
      <c r="D20">
        <v>3.27E-2</v>
      </c>
      <c r="E20">
        <v>3.1099999999999999E-2</v>
      </c>
      <c r="F20">
        <f t="shared" si="0"/>
        <v>1.9199999999999998E-2</v>
      </c>
      <c r="G20">
        <f t="shared" si="1"/>
        <v>8.7999999999999988E-3</v>
      </c>
      <c r="H20">
        <f t="shared" si="2"/>
        <v>7.1999999999999981E-3</v>
      </c>
      <c r="I20">
        <f t="shared" si="3"/>
        <v>0.21339199999999997</v>
      </c>
      <c r="J20">
        <v>1.2</v>
      </c>
      <c r="K20">
        <f t="shared" si="4"/>
        <v>1.7782666666666667</v>
      </c>
    </row>
    <row r="21" spans="1:11" x14ac:dyDescent="0.25">
      <c r="A21">
        <v>10</v>
      </c>
      <c r="B21">
        <v>2.0899999999999998E-2</v>
      </c>
      <c r="C21">
        <v>3.9600000000000003E-2</v>
      </c>
      <c r="D21">
        <v>2.9499999999999998E-2</v>
      </c>
      <c r="E21">
        <v>2.8400000000000002E-2</v>
      </c>
      <c r="F21">
        <f t="shared" si="0"/>
        <v>1.8700000000000005E-2</v>
      </c>
      <c r="G21">
        <f t="shared" si="1"/>
        <v>8.6E-3</v>
      </c>
      <c r="H21">
        <f t="shared" si="2"/>
        <v>7.5000000000000032E-3</v>
      </c>
      <c r="I21">
        <f t="shared" si="3"/>
        <v>0.20775100000000005</v>
      </c>
      <c r="J21">
        <v>1.2</v>
      </c>
      <c r="K21">
        <f t="shared" si="4"/>
        <v>1.731258333333334</v>
      </c>
    </row>
    <row r="22" spans="1:11" x14ac:dyDescent="0.25">
      <c r="A22" t="s">
        <v>29</v>
      </c>
      <c r="B22">
        <v>-2.5300000000000001E-3</v>
      </c>
      <c r="C22">
        <v>-3.0000000000000001E-3</v>
      </c>
      <c r="D22">
        <v>-2.5999999999999999E-3</v>
      </c>
      <c r="E22">
        <v>-3.0000000000000001E-3</v>
      </c>
      <c r="F22">
        <f t="shared" si="0"/>
        <v>-4.6999999999999993E-4</v>
      </c>
      <c r="G22">
        <f t="shared" si="1"/>
        <v>-6.999999999999975E-5</v>
      </c>
      <c r="H22">
        <f t="shared" si="2"/>
        <v>-4.6999999999999993E-4</v>
      </c>
      <c r="I22">
        <f t="shared" si="3"/>
        <v>-5.4240999999999994E-3</v>
      </c>
      <c r="J22">
        <v>2</v>
      </c>
      <c r="K22">
        <f t="shared" si="4"/>
        <v>-2.7120499999999999E-2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5" sqref="E5:E14"/>
    </sheetView>
  </sheetViews>
  <sheetFormatPr defaultRowHeight="15" x14ac:dyDescent="0.25"/>
  <sheetData>
    <row r="1" spans="1:5" x14ac:dyDescent="0.25">
      <c r="A1" t="s">
        <v>0</v>
      </c>
      <c r="B1" t="s">
        <v>26</v>
      </c>
      <c r="C1" t="s">
        <v>27</v>
      </c>
      <c r="D1" t="s">
        <v>28</v>
      </c>
      <c r="E1" t="s">
        <v>24</v>
      </c>
    </row>
    <row r="2" spans="1:5" x14ac:dyDescent="0.25">
      <c r="A2" t="s">
        <v>29</v>
      </c>
      <c r="B2">
        <v>0.02</v>
      </c>
      <c r="C2">
        <v>0.02</v>
      </c>
      <c r="D2">
        <f>C2-$B$2</f>
        <v>0</v>
      </c>
      <c r="E2">
        <f>D2*$C$21</f>
        <v>0</v>
      </c>
    </row>
    <row r="3" spans="1:5" x14ac:dyDescent="0.25">
      <c r="A3" t="s">
        <v>30</v>
      </c>
      <c r="B3">
        <v>0.96940000000000004</v>
      </c>
      <c r="C3">
        <v>0.19</v>
      </c>
      <c r="D3">
        <f t="shared" ref="D3:D14" si="0">C3-$B$2</f>
        <v>0.17</v>
      </c>
      <c r="E3">
        <f>B3/D3</f>
        <v>5.7023529411764704</v>
      </c>
    </row>
    <row r="4" spans="1:5" x14ac:dyDescent="0.25">
      <c r="A4" t="s">
        <v>31</v>
      </c>
      <c r="B4">
        <v>2.9079999999999999</v>
      </c>
      <c r="C4">
        <v>0.54300000000000004</v>
      </c>
      <c r="D4">
        <f t="shared" si="0"/>
        <v>0.52300000000000002</v>
      </c>
      <c r="E4">
        <f t="shared" ref="E4:E14" si="1">D4*$C$21</f>
        <v>2.9451652941176469</v>
      </c>
    </row>
    <row r="5" spans="1:5" x14ac:dyDescent="0.25">
      <c r="A5" t="s">
        <v>1</v>
      </c>
      <c r="C5">
        <v>9.0999999999999998E-2</v>
      </c>
      <c r="D5">
        <f t="shared" si="0"/>
        <v>7.0999999999999994E-2</v>
      </c>
      <c r="E5">
        <f t="shared" si="1"/>
        <v>0.39982167472725222</v>
      </c>
    </row>
    <row r="6" spans="1:5" x14ac:dyDescent="0.25">
      <c r="A6" t="s">
        <v>2</v>
      </c>
      <c r="C6">
        <v>9.6000000000000002E-2</v>
      </c>
      <c r="D6">
        <f t="shared" si="0"/>
        <v>7.5999999999999998E-2</v>
      </c>
      <c r="E6">
        <f t="shared" si="1"/>
        <v>0.42797813069396012</v>
      </c>
    </row>
    <row r="7" spans="1:5" x14ac:dyDescent="0.25">
      <c r="A7" t="s">
        <v>3</v>
      </c>
      <c r="C7">
        <v>8.4000000000000005E-2</v>
      </c>
      <c r="D7">
        <f t="shared" si="0"/>
        <v>6.4000000000000001E-2</v>
      </c>
      <c r="E7">
        <f t="shared" si="1"/>
        <v>0.36040263637386122</v>
      </c>
    </row>
    <row r="8" spans="1:5" x14ac:dyDescent="0.25">
      <c r="A8" t="s">
        <v>4</v>
      </c>
      <c r="C8">
        <v>0.05</v>
      </c>
      <c r="D8">
        <f t="shared" si="0"/>
        <v>3.0000000000000002E-2</v>
      </c>
      <c r="E8">
        <f t="shared" si="1"/>
        <v>0.16893873580024743</v>
      </c>
    </row>
    <row r="9" spans="1:5" x14ac:dyDescent="0.25">
      <c r="A9" t="s">
        <v>5</v>
      </c>
      <c r="C9">
        <v>7.6999999999999999E-2</v>
      </c>
      <c r="D9">
        <f t="shared" si="0"/>
        <v>5.6999999999999995E-2</v>
      </c>
      <c r="E9">
        <f t="shared" si="1"/>
        <v>0.32098359802047011</v>
      </c>
    </row>
    <row r="10" spans="1:5" x14ac:dyDescent="0.25">
      <c r="A10" t="s">
        <v>6</v>
      </c>
      <c r="C10">
        <v>7.1999999999999995E-2</v>
      </c>
      <c r="D10">
        <f t="shared" si="0"/>
        <v>5.1999999999999991E-2</v>
      </c>
      <c r="E10">
        <f t="shared" si="1"/>
        <v>0.29282714205376215</v>
      </c>
    </row>
    <row r="11" spans="1:5" x14ac:dyDescent="0.25">
      <c r="A11" t="s">
        <v>7</v>
      </c>
      <c r="C11">
        <v>0.11600000000000001</v>
      </c>
      <c r="D11">
        <f t="shared" si="0"/>
        <v>9.6000000000000002E-2</v>
      </c>
      <c r="E11">
        <f t="shared" si="1"/>
        <v>0.5406039545607918</v>
      </c>
    </row>
    <row r="12" spans="1:5" x14ac:dyDescent="0.25">
      <c r="A12" t="s">
        <v>8</v>
      </c>
      <c r="C12">
        <v>0.16200000000000001</v>
      </c>
      <c r="D12">
        <f t="shared" si="0"/>
        <v>0.14200000000000002</v>
      </c>
      <c r="E12">
        <f t="shared" si="1"/>
        <v>0.79964334945450455</v>
      </c>
    </row>
    <row r="13" spans="1:5" x14ac:dyDescent="0.25">
      <c r="A13" t="s">
        <v>9</v>
      </c>
      <c r="C13">
        <v>0.14899999999999999</v>
      </c>
      <c r="D13">
        <f t="shared" si="0"/>
        <v>0.129</v>
      </c>
      <c r="E13">
        <f t="shared" si="1"/>
        <v>0.72643656394106393</v>
      </c>
    </row>
    <row r="14" spans="1:5" x14ac:dyDescent="0.25">
      <c r="A14" t="s">
        <v>10</v>
      </c>
      <c r="C14">
        <v>5.6000000000000001E-2</v>
      </c>
      <c r="D14">
        <f t="shared" si="0"/>
        <v>3.6000000000000004E-2</v>
      </c>
      <c r="E14">
        <f t="shared" si="1"/>
        <v>0.20272648296029694</v>
      </c>
    </row>
    <row r="18" spans="1:3" x14ac:dyDescent="0.25">
      <c r="A18" t="s">
        <v>32</v>
      </c>
    </row>
    <row r="19" spans="1:3" x14ac:dyDescent="0.25">
      <c r="B19" t="s">
        <v>33</v>
      </c>
      <c r="C19">
        <f>B3/D3</f>
        <v>5.7023529411764704</v>
      </c>
    </row>
    <row r="20" spans="1:3" x14ac:dyDescent="0.25">
      <c r="C20">
        <f>B4/D4</f>
        <v>5.5602294455066916</v>
      </c>
    </row>
    <row r="21" spans="1:3" x14ac:dyDescent="0.25">
      <c r="C21">
        <f>AVERAGE(C19:C20)</f>
        <v>5.631291193341581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SRF2</vt:lpstr>
      <vt:lpstr>SRF1</vt:lpstr>
      <vt:lpstr>sea weeds</vt:lpstr>
      <vt:lpstr>animals</vt:lpstr>
      <vt:lpstr>chloro a</vt:lpstr>
      <vt:lpstr>DRP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Theresa Mendoza</cp:lastModifiedBy>
  <dcterms:created xsi:type="dcterms:W3CDTF">2016-08-04T02:05:16Z</dcterms:created>
  <dcterms:modified xsi:type="dcterms:W3CDTF">2017-09-12T22:22:09Z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OTAGO663262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https://webcontrib.otago.ac.nz/cs/idcplg</vt:lpwstr>
  </property>
  <property fmtid="{D5CDD505-2E9C-101B-9397-08002B2CF9AE}" pid="5" name="DISdUser">
    <vt:lpwstr>hugge12p</vt:lpwstr>
  </property>
  <property fmtid="{D5CDD505-2E9C-101B-9397-08002B2CF9AE}" pid="6" name="DISdID">
    <vt:lpwstr>1373579</vt:lpwstr>
  </property>
  <property fmtid="{D5CDD505-2E9C-101B-9397-08002B2CF9AE}" pid="7" name="DISidcName">
    <vt:lpwstr>prodcontrib11g</vt:lpwstr>
  </property>
  <property fmtid="{D5CDD505-2E9C-101B-9397-08002B2CF9AE}" pid="8" name="DISTaskPaneUrl">
    <vt:lpwstr>https://webcontrib.otago.ac.nz/cs/idcplg?IdcService=DESKTOP_DOC_INFO&amp;dDocName=OTAGO663262&amp;dID=1373579&amp;ClientControlled=DocMan,taskpane&amp;coreContentOnly=1</vt:lpwstr>
  </property>
</Properties>
</file>