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bookViews>
    <workbookView xWindow="0" yWindow="0" windowWidth="25600" windowHeight="16060"/>
  </bookViews>
  <sheets>
    <sheet name="SRF2" sheetId="2" r:id="rId1"/>
    <sheet name="SRF1" sheetId="1" r:id="rId2"/>
    <sheet name="sea weeds" sheetId="5" r:id="rId3"/>
    <sheet name="animals" sheetId="6" r:id="rId4"/>
    <sheet name="chloro a" sheetId="4" r:id="rId5"/>
    <sheet name="DRP" sheetId="3" r:id="rId6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4" l="1"/>
  <c r="M9" i="4"/>
  <c r="M8" i="4"/>
  <c r="M7" i="4"/>
  <c r="M3" i="4"/>
  <c r="D14" i="3"/>
  <c r="D13" i="3"/>
  <c r="D12" i="3"/>
  <c r="D11" i="3"/>
  <c r="D10" i="3"/>
  <c r="D9" i="3"/>
  <c r="D8" i="3"/>
  <c r="D7" i="3"/>
  <c r="D6" i="3"/>
  <c r="D5" i="3"/>
  <c r="D4" i="3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H9" i="4"/>
  <c r="G9" i="4"/>
  <c r="F9" i="4"/>
  <c r="H8" i="4"/>
  <c r="G8" i="4"/>
  <c r="F8" i="4"/>
  <c r="H7" i="4"/>
  <c r="G7" i="4"/>
  <c r="F7" i="4"/>
  <c r="H6" i="4"/>
  <c r="G6" i="4"/>
  <c r="F6" i="4"/>
  <c r="H5" i="4"/>
  <c r="G5" i="4"/>
  <c r="F5" i="4"/>
  <c r="H4" i="4"/>
  <c r="G4" i="4"/>
  <c r="F4" i="4"/>
  <c r="H3" i="4"/>
  <c r="G3" i="4"/>
  <c r="F3" i="4"/>
  <c r="H2" i="4"/>
  <c r="G2" i="4"/>
  <c r="F2" i="4"/>
  <c r="I11" i="4"/>
  <c r="K11" i="4"/>
  <c r="I17" i="4"/>
  <c r="K17" i="4"/>
  <c r="I16" i="4"/>
  <c r="M11" i="4"/>
  <c r="I15" i="4"/>
  <c r="K15" i="4"/>
  <c r="I14" i="4"/>
  <c r="K14" i="4"/>
  <c r="I13" i="4"/>
  <c r="K13" i="4"/>
  <c r="I12" i="4"/>
  <c r="K12" i="4"/>
  <c r="I10" i="4"/>
  <c r="K10" i="4"/>
  <c r="I9" i="4"/>
  <c r="K9" i="4"/>
  <c r="I8" i="4"/>
  <c r="K8" i="4"/>
  <c r="I7" i="4"/>
  <c r="M6" i="4"/>
  <c r="I6" i="4"/>
  <c r="M5" i="4"/>
  <c r="I5" i="4"/>
  <c r="M4" i="4"/>
  <c r="I4" i="4"/>
  <c r="K4" i="4"/>
  <c r="I3" i="4"/>
  <c r="K3" i="4"/>
  <c r="I2" i="4"/>
  <c r="K2" i="4"/>
  <c r="D3" i="3"/>
  <c r="D2" i="3"/>
  <c r="C19" i="3"/>
  <c r="E3" i="3"/>
  <c r="C21" i="3"/>
  <c r="E8" i="3"/>
  <c r="C20" i="3"/>
  <c r="E2" i="3"/>
  <c r="E7" i="3"/>
  <c r="E6" i="3"/>
  <c r="E5" i="3"/>
  <c r="E4" i="3"/>
  <c r="E14" i="3"/>
  <c r="E13" i="3"/>
  <c r="E12" i="3"/>
  <c r="E11" i="3"/>
  <c r="E10" i="3"/>
  <c r="E9" i="3"/>
</calcChain>
</file>

<file path=xl/sharedStrings.xml><?xml version="1.0" encoding="utf-8"?>
<sst xmlns="http://schemas.openxmlformats.org/spreadsheetml/2006/main" count="136" uniqueCount="101">
  <si>
    <t>Site</t>
  </si>
  <si>
    <t>#81and 2</t>
  </si>
  <si>
    <t>#82</t>
  </si>
  <si>
    <t>#83</t>
  </si>
  <si>
    <t>#84</t>
  </si>
  <si>
    <t>#85</t>
  </si>
  <si>
    <t>#86</t>
  </si>
  <si>
    <t>#87</t>
  </si>
  <si>
    <t>#88</t>
  </si>
  <si>
    <t>#89</t>
  </si>
  <si>
    <t>#810</t>
  </si>
  <si>
    <t>DO mg/L</t>
  </si>
  <si>
    <t>DO %</t>
  </si>
  <si>
    <t>pH</t>
  </si>
  <si>
    <t>turb</t>
  </si>
  <si>
    <t>sal adj</t>
  </si>
  <si>
    <t>chloro a</t>
  </si>
  <si>
    <t>NNN</t>
  </si>
  <si>
    <t>DRP</t>
  </si>
  <si>
    <t>enterococci</t>
  </si>
  <si>
    <t>Eb</t>
  </si>
  <si>
    <t>Es</t>
  </si>
  <si>
    <t>Ecorr</t>
  </si>
  <si>
    <t>blank</t>
  </si>
  <si>
    <t>St1</t>
  </si>
  <si>
    <t>St2</t>
  </si>
  <si>
    <t>dw</t>
  </si>
  <si>
    <t>F</t>
  </si>
  <si>
    <t>site</t>
  </si>
  <si>
    <t>E750</t>
  </si>
  <si>
    <t>E664</t>
  </si>
  <si>
    <t>E647</t>
  </si>
  <si>
    <t>E630</t>
  </si>
  <si>
    <t>Ecprr</t>
  </si>
  <si>
    <t>Ca</t>
  </si>
  <si>
    <t>Vol</t>
  </si>
  <si>
    <t>[chloroa]</t>
  </si>
  <si>
    <t>no</t>
  </si>
  <si>
    <t>cond adj</t>
  </si>
  <si>
    <t>sea lettuce</t>
  </si>
  <si>
    <t>bladder kelp</t>
  </si>
  <si>
    <t>Site1/2</t>
  </si>
  <si>
    <t>crabs</t>
  </si>
  <si>
    <t>Site 3</t>
  </si>
  <si>
    <t>Site 4</t>
  </si>
  <si>
    <t>site 3</t>
  </si>
  <si>
    <t>sea tulips</t>
  </si>
  <si>
    <t xml:space="preserve">site5 </t>
  </si>
  <si>
    <t>Site 5</t>
  </si>
  <si>
    <t>Site 6</t>
  </si>
  <si>
    <t>site 6</t>
  </si>
  <si>
    <t xml:space="preserve">Site 7 </t>
  </si>
  <si>
    <t xml:space="preserve">site 8 </t>
  </si>
  <si>
    <t xml:space="preserve">site 10 </t>
  </si>
  <si>
    <t>Site 1/2</t>
  </si>
  <si>
    <t>sea anemones</t>
  </si>
  <si>
    <t>sea grass,</t>
  </si>
  <si>
    <t>bl</t>
  </si>
  <si>
    <t>zig zag weed</t>
  </si>
  <si>
    <t>seal</t>
  </si>
  <si>
    <t>whelks</t>
  </si>
  <si>
    <t>#81</t>
  </si>
  <si>
    <t>sp cond adj</t>
  </si>
  <si>
    <t>salinity ppt</t>
  </si>
  <si>
    <t>conductivity</t>
  </si>
  <si>
    <t>Spec cond</t>
  </si>
  <si>
    <t>real or apparent colour of water</t>
  </si>
  <si>
    <t>anything unusual</t>
  </si>
  <si>
    <t>surface of the water</t>
  </si>
  <si>
    <t>slight ripples</t>
  </si>
  <si>
    <t>ditto</t>
  </si>
  <si>
    <t>water temp °C</t>
  </si>
  <si>
    <t>Slightly muddy, slightly clear.</t>
  </si>
  <si>
    <t>Brownish green</t>
  </si>
  <si>
    <t>Greeny bubbly</t>
  </si>
  <si>
    <t>Greenish</t>
  </si>
  <si>
    <t>10.5°C, Strong wind, thick high cloud/cloudy.</t>
  </si>
  <si>
    <t>11°C, Strong Wind, High cloud, sunny</t>
  </si>
  <si>
    <t>weather (wind and % cloud cover etc.)</t>
  </si>
  <si>
    <t>1019, mid-tide, ebbing</t>
  </si>
  <si>
    <t>mid-tide, ebbing</t>
  </si>
  <si>
    <t>Shopping trolley, a few birds at exit to stream</t>
  </si>
  <si>
    <t>steep, frequent swells, no white caps</t>
  </si>
  <si>
    <t>brown, visibilty very low, lots of fine particles</t>
  </si>
  <si>
    <t>11.0°C, North, 7 kph, 85% cloud cover</t>
  </si>
  <si>
    <t>12.5°C, North, 15 kph, 85% cloud cover</t>
  </si>
  <si>
    <t>mid tide, ebbing tide</t>
  </si>
  <si>
    <r>
      <t xml:space="preserve">mid-tide, ebbing </t>
    </r>
    <r>
      <rPr>
        <b/>
        <sz val="11"/>
        <color rgb="FFFF0000"/>
        <rFont val="Calibri"/>
        <scheme val="minor"/>
      </rPr>
      <t>(High Tide: 0725)</t>
    </r>
  </si>
  <si>
    <t>10 cm swells, occasional white-capping</t>
  </si>
  <si>
    <t>greeny-brown, sediment stirred up, low visibility</t>
  </si>
  <si>
    <t>10.7 °C, 15 kph, North, 95% cloud cover</t>
  </si>
  <si>
    <r>
      <t xml:space="preserve">time and state of tide. </t>
    </r>
    <r>
      <rPr>
        <b/>
        <sz val="11"/>
        <color rgb="FFFF0000"/>
        <rFont val="Calibri"/>
        <scheme val="minor"/>
      </rPr>
      <t xml:space="preserve"> HT: 0725</t>
    </r>
    <r>
      <rPr>
        <sz val="11"/>
        <color theme="1"/>
        <rFont val="Calibri"/>
        <family val="2"/>
        <scheme val="minor"/>
      </rPr>
      <t>.</t>
    </r>
  </si>
  <si>
    <t>10.5°C, 14 kph, North 97% ccv</t>
  </si>
  <si>
    <t>A few shags</t>
  </si>
  <si>
    <t>dark blue-grey</t>
  </si>
  <si>
    <t>slight turbulence</t>
  </si>
  <si>
    <t>dark green</t>
  </si>
  <si>
    <t>10.7, 15 kph, N 60% ccv</t>
  </si>
  <si>
    <t>sewerage pipe??</t>
  </si>
  <si>
    <t>calm</t>
  </si>
  <si>
    <t>transparent green.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</si>
</sst>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</font>
    <font>
      <b/>
      <sz val="11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0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2" fontId="0" fillId="0" borderId="0" xfId="0" applyNumberFormat="1"/>
    <xf numFmtId="0" fontId="5" fillId="0" borderId="0" xfId="0" applyFont="1"/>
    <xf numFmtId="49" fontId="0" fillId="0" borderId="1" xfId="0" applyNumberFormat="1" applyFont="1" applyBorder="1" applyAlignment="1"/>
    <xf numFmtId="2" fontId="0" fillId="0" borderId="1" xfId="0" applyNumberFormat="1" applyFont="1" applyBorder="1" applyAlignment="1"/>
    <xf numFmtId="0" fontId="0" fillId="0" borderId="1" xfId="0" applyFont="1" applyBorder="1" applyAlignment="1"/>
    <xf numFmtId="2" fontId="0" fillId="0" borderId="0" xfId="0" applyNumberFormat="1" applyFont="1"/>
    <xf numFmtId="0" fontId="0" fillId="0" borderId="0" xfId="0" applyFont="1"/>
    <xf numFmtId="164" fontId="0" fillId="0" borderId="0" xfId="0" applyNumberFormat="1"/>
    <xf numFmtId="1" fontId="0" fillId="0" borderId="0" xfId="0" applyNumberFormat="1"/>
    <xf numFmtId="164" fontId="1" fillId="0" borderId="0" xfId="0" applyNumberFormat="1" applyFont="1"/>
    <xf numFmtId="164" fontId="0" fillId="0" borderId="0" xfId="0" applyNumberFormat="1" applyFont="1"/>
    <xf numFmtId="164" fontId="0" fillId="0" borderId="1" xfId="0" applyNumberFormat="1" applyFont="1" applyBorder="1" applyAlignment="1"/>
    <xf numFmtId="164" fontId="6" fillId="0" borderId="1" xfId="0" applyNumberFormat="1" applyFont="1" applyBorder="1" applyAlignment="1"/>
  </cellXfs>
  <cellStyles count="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F15" sqref="F15"/>
    </sheetView>
  </sheetViews>
  <sheetFormatPr baseColWidth="10" defaultColWidth="8.83203125" defaultRowHeight="14" x14ac:dyDescent="0"/>
  <sheetData>
    <row r="1" spans="1:16">
      <c r="A1" t="s">
        <v>0</v>
      </c>
      <c r="B1" t="s">
        <v>71</v>
      </c>
      <c r="C1" t="s">
        <v>63</v>
      </c>
      <c r="D1" s="1" t="s">
        <v>15</v>
      </c>
      <c r="E1" t="s">
        <v>64</v>
      </c>
      <c r="F1" s="1" t="s">
        <v>38</v>
      </c>
      <c r="G1" t="s">
        <v>65</v>
      </c>
      <c r="H1" s="1" t="s">
        <v>62</v>
      </c>
      <c r="I1" t="s">
        <v>11</v>
      </c>
      <c r="J1" t="s">
        <v>12</v>
      </c>
      <c r="K1" t="s">
        <v>13</v>
      </c>
      <c r="L1" t="s">
        <v>14</v>
      </c>
      <c r="M1" t="s">
        <v>16</v>
      </c>
      <c r="N1" t="s">
        <v>17</v>
      </c>
      <c r="O1" t="s">
        <v>18</v>
      </c>
      <c r="P1" t="s">
        <v>19</v>
      </c>
    </row>
    <row r="2" spans="1:16">
      <c r="A2" t="s">
        <v>61</v>
      </c>
      <c r="B2" s="9">
        <v>12.6</v>
      </c>
      <c r="C2" s="9">
        <v>36</v>
      </c>
      <c r="D2" s="11">
        <v>33.700000000000003</v>
      </c>
      <c r="E2" s="2"/>
      <c r="F2" s="2"/>
      <c r="G2" s="9">
        <v>54.4</v>
      </c>
      <c r="H2" s="9">
        <v>50.9</v>
      </c>
      <c r="I2" s="2">
        <v>8.5500000000000007</v>
      </c>
      <c r="J2" s="9">
        <v>100.4</v>
      </c>
      <c r="K2" s="2">
        <v>8.1199999999999992</v>
      </c>
      <c r="L2" s="2">
        <v>1.1599999999999999</v>
      </c>
      <c r="M2" s="2">
        <v>0.92</v>
      </c>
      <c r="N2" s="2">
        <v>3.841925013</v>
      </c>
      <c r="O2" s="2">
        <v>0.37</v>
      </c>
      <c r="P2" s="10">
        <v>1</v>
      </c>
    </row>
    <row r="3" spans="1:16">
      <c r="A3" t="s">
        <v>2</v>
      </c>
      <c r="B3" s="9">
        <v>12.6</v>
      </c>
      <c r="C3" s="9">
        <v>36</v>
      </c>
      <c r="D3" s="11">
        <v>33.700000000000003</v>
      </c>
      <c r="E3" s="2"/>
      <c r="F3" s="2"/>
      <c r="G3" s="9">
        <v>54.4</v>
      </c>
      <c r="H3" s="9">
        <v>50.9</v>
      </c>
      <c r="I3" s="2">
        <v>8.5500000000000007</v>
      </c>
      <c r="J3" s="9">
        <v>100.4</v>
      </c>
      <c r="K3" s="2">
        <v>8.1199999999999992</v>
      </c>
      <c r="L3" s="2">
        <v>2.34</v>
      </c>
      <c r="M3" s="2">
        <v>1.17</v>
      </c>
      <c r="N3" s="2">
        <v>3.9461419999999992</v>
      </c>
      <c r="O3" s="2">
        <v>0.38</v>
      </c>
      <c r="P3" s="10">
        <v>1</v>
      </c>
    </row>
    <row r="4" spans="1:16">
      <c r="A4" t="s">
        <v>3</v>
      </c>
      <c r="B4" s="9">
        <v>12.3</v>
      </c>
      <c r="C4" s="9">
        <v>35.1</v>
      </c>
      <c r="D4" s="11">
        <v>32.799999999999997</v>
      </c>
      <c r="E4" s="2"/>
      <c r="F4" s="2"/>
      <c r="G4" s="9">
        <v>53.3</v>
      </c>
      <c r="H4" s="9">
        <v>49.8</v>
      </c>
      <c r="I4" s="2">
        <v>8.2899999999999991</v>
      </c>
      <c r="J4" s="9">
        <v>96.3</v>
      </c>
      <c r="K4" s="2">
        <v>8.09</v>
      </c>
      <c r="L4" s="2">
        <v>1.3</v>
      </c>
      <c r="M4" s="2">
        <v>1.31</v>
      </c>
      <c r="N4" s="2">
        <v>6.3370398000000003</v>
      </c>
      <c r="O4" s="2">
        <v>0.51200000000000001</v>
      </c>
      <c r="P4" s="10">
        <v>5</v>
      </c>
    </row>
    <row r="5" spans="1:16">
      <c r="A5" t="s">
        <v>4</v>
      </c>
      <c r="B5" s="9">
        <v>12.1</v>
      </c>
      <c r="C5" s="9">
        <v>34.200000000000003</v>
      </c>
      <c r="D5" s="11">
        <v>32</v>
      </c>
      <c r="E5" s="2"/>
      <c r="F5" s="2"/>
      <c r="G5" s="9">
        <v>52.4</v>
      </c>
      <c r="H5" s="9">
        <v>49</v>
      </c>
      <c r="I5" s="2">
        <v>7.7</v>
      </c>
      <c r="J5" s="9">
        <v>87.6</v>
      </c>
      <c r="K5" s="2">
        <v>8.0500000000000007</v>
      </c>
      <c r="L5" s="2">
        <v>2.14</v>
      </c>
      <c r="M5" s="2">
        <v>1.6</v>
      </c>
      <c r="N5" s="2">
        <v>5.2430976647999996</v>
      </c>
      <c r="O5" s="2">
        <v>0.54500000000000004</v>
      </c>
      <c r="P5" s="10">
        <v>2</v>
      </c>
    </row>
    <row r="6" spans="1:16">
      <c r="A6" t="s">
        <v>5</v>
      </c>
      <c r="B6" s="9">
        <v>11.9</v>
      </c>
      <c r="C6" s="9">
        <v>27.1</v>
      </c>
      <c r="D6" s="11">
        <v>30.2</v>
      </c>
      <c r="E6" s="2"/>
      <c r="F6" s="2"/>
      <c r="G6" s="9">
        <v>42.31</v>
      </c>
      <c r="H6" s="9">
        <v>47.2</v>
      </c>
      <c r="I6" s="2">
        <v>7.71</v>
      </c>
      <c r="J6" s="9">
        <v>84</v>
      </c>
      <c r="K6" s="2">
        <v>7.94</v>
      </c>
      <c r="L6" s="2">
        <v>7.6</v>
      </c>
      <c r="M6" s="2">
        <v>2.57</v>
      </c>
      <c r="N6" s="2">
        <v>8.2488389985000001</v>
      </c>
      <c r="O6" s="2">
        <v>0.53900000000000003</v>
      </c>
      <c r="P6" s="10">
        <v>14</v>
      </c>
    </row>
    <row r="7" spans="1:16">
      <c r="A7" t="s">
        <v>6</v>
      </c>
      <c r="B7" s="9">
        <v>10.3</v>
      </c>
      <c r="C7" s="9">
        <v>4.3</v>
      </c>
      <c r="D7" s="11">
        <v>4.8</v>
      </c>
      <c r="E7" s="2"/>
      <c r="F7" s="2"/>
      <c r="G7" s="9">
        <v>5.5</v>
      </c>
      <c r="H7" s="9">
        <v>6.14</v>
      </c>
      <c r="I7" s="2">
        <v>10.18</v>
      </c>
      <c r="J7" s="9">
        <v>92</v>
      </c>
      <c r="K7" s="2">
        <v>7.68</v>
      </c>
      <c r="L7" s="2">
        <v>21.5</v>
      </c>
      <c r="M7" s="2">
        <v>3.34</v>
      </c>
      <c r="N7" s="2">
        <v>65.8</v>
      </c>
      <c r="O7" s="2">
        <v>0.96299999999999997</v>
      </c>
      <c r="P7" s="10">
        <v>48</v>
      </c>
    </row>
    <row r="8" spans="1:16">
      <c r="A8" t="s">
        <v>7</v>
      </c>
      <c r="B8" s="12">
        <v>12.1</v>
      </c>
      <c r="C8" s="12">
        <v>25.7</v>
      </c>
      <c r="D8" s="11">
        <v>28.7</v>
      </c>
      <c r="E8" s="8"/>
      <c r="F8" s="8"/>
      <c r="G8" s="12">
        <v>40.21</v>
      </c>
      <c r="H8" s="12">
        <v>44.9</v>
      </c>
      <c r="I8" s="7">
        <v>8.1199999999999992</v>
      </c>
      <c r="J8" s="12">
        <v>90</v>
      </c>
      <c r="K8" s="2">
        <v>8.01</v>
      </c>
      <c r="L8" s="2">
        <v>3.35</v>
      </c>
      <c r="M8" s="2">
        <v>1.58</v>
      </c>
      <c r="N8" s="2">
        <v>16.6898594</v>
      </c>
      <c r="O8" s="2"/>
      <c r="P8" s="10">
        <v>55</v>
      </c>
    </row>
    <row r="9" spans="1:16">
      <c r="A9" t="s">
        <v>8</v>
      </c>
      <c r="B9" s="12">
        <v>10.8</v>
      </c>
      <c r="C9" s="12">
        <v>0.1</v>
      </c>
      <c r="D9" s="11">
        <v>0.11</v>
      </c>
      <c r="E9" s="8"/>
      <c r="F9" s="8"/>
      <c r="G9" s="12">
        <v>0.23499999999999999</v>
      </c>
      <c r="H9" s="12">
        <v>0.27</v>
      </c>
      <c r="I9" s="7">
        <v>10.35</v>
      </c>
      <c r="J9" s="12">
        <v>94</v>
      </c>
      <c r="K9" s="2">
        <v>8.43</v>
      </c>
      <c r="L9" s="2">
        <v>17.5</v>
      </c>
      <c r="M9" s="2">
        <v>0.87</v>
      </c>
      <c r="N9" s="2">
        <v>130.4</v>
      </c>
      <c r="O9" s="2">
        <v>0.80300000000000005</v>
      </c>
      <c r="P9" s="10">
        <v>60</v>
      </c>
    </row>
    <row r="10" spans="1:16">
      <c r="A10" t="s">
        <v>9</v>
      </c>
      <c r="B10" s="12">
        <v>11.1</v>
      </c>
      <c r="C10" s="13">
        <v>13.4</v>
      </c>
      <c r="D10" s="14">
        <v>15</v>
      </c>
      <c r="E10" s="5">
        <v>15.34</v>
      </c>
      <c r="F10" s="5">
        <v>17.100000000000001</v>
      </c>
      <c r="G10" s="13">
        <v>0.11700000000000001</v>
      </c>
      <c r="H10" s="9">
        <v>0.13</v>
      </c>
      <c r="I10" s="5">
        <v>7.03</v>
      </c>
      <c r="J10" s="13">
        <v>66.5</v>
      </c>
      <c r="K10" s="2">
        <v>7.85</v>
      </c>
      <c r="L10" s="2">
        <v>5.31</v>
      </c>
      <c r="M10" s="2">
        <v>2.15</v>
      </c>
      <c r="N10" s="2">
        <v>27.3</v>
      </c>
      <c r="O10" s="2">
        <v>1.21</v>
      </c>
      <c r="P10" s="10">
        <v>100</v>
      </c>
    </row>
    <row r="11" spans="1:16">
      <c r="A11" t="s">
        <v>10</v>
      </c>
      <c r="B11" s="12">
        <v>11.3</v>
      </c>
      <c r="C11" s="13">
        <v>26.2</v>
      </c>
      <c r="D11" s="14">
        <v>29.2</v>
      </c>
      <c r="E11" s="5">
        <v>41.1</v>
      </c>
      <c r="F11" s="5">
        <v>45.9</v>
      </c>
      <c r="G11" s="13">
        <v>41.1</v>
      </c>
      <c r="H11" s="9">
        <v>45.9</v>
      </c>
      <c r="I11" s="5">
        <v>8.0399999999999991</v>
      </c>
      <c r="J11" s="13">
        <v>86.8</v>
      </c>
      <c r="K11" s="2">
        <v>8.0399999999999991</v>
      </c>
      <c r="L11" s="2">
        <v>5.74</v>
      </c>
      <c r="M11" s="2">
        <v>2.57</v>
      </c>
      <c r="N11" s="2">
        <v>10.3053988584</v>
      </c>
      <c r="O11" s="2">
        <v>0.77</v>
      </c>
      <c r="P11" s="10">
        <v>6</v>
      </c>
    </row>
    <row r="14" spans="1:16">
      <c r="C14" s="2"/>
    </row>
  </sheetData>
  <pageMargins left="0.7" right="0.7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C3" workbookViewId="0">
      <selection activeCell="F5" sqref="F5"/>
    </sheetView>
  </sheetViews>
  <sheetFormatPr baseColWidth="10" defaultColWidth="8.83203125" defaultRowHeight="14" x14ac:dyDescent="0"/>
  <cols>
    <col min="2" max="2" width="31.83203125" customWidth="1"/>
    <col min="3" max="3" width="34.5" customWidth="1"/>
    <col min="4" max="4" width="56.6640625" customWidth="1"/>
    <col min="5" max="5" width="32.6640625" customWidth="1"/>
    <col min="6" max="6" width="33.33203125" customWidth="1"/>
  </cols>
  <sheetData>
    <row r="1" spans="1:6">
      <c r="A1" t="s">
        <v>0</v>
      </c>
      <c r="B1" t="s">
        <v>78</v>
      </c>
      <c r="C1" t="s">
        <v>91</v>
      </c>
      <c r="D1" t="s">
        <v>67</v>
      </c>
      <c r="E1" t="s">
        <v>68</v>
      </c>
      <c r="F1" t="s">
        <v>66</v>
      </c>
    </row>
    <row r="2" spans="1:6">
      <c r="A2" t="s">
        <v>1</v>
      </c>
      <c r="B2" t="s">
        <v>90</v>
      </c>
      <c r="C2" t="s">
        <v>80</v>
      </c>
      <c r="D2" t="s">
        <v>93</v>
      </c>
      <c r="E2" t="s">
        <v>95</v>
      </c>
      <c r="F2" t="s">
        <v>94</v>
      </c>
    </row>
    <row r="3" spans="1:6">
      <c r="A3" t="s">
        <v>2</v>
      </c>
      <c r="B3" t="s">
        <v>70</v>
      </c>
    </row>
    <row r="4" spans="1:6">
      <c r="A4" t="s">
        <v>3</v>
      </c>
      <c r="B4" t="s">
        <v>92</v>
      </c>
      <c r="C4" t="s">
        <v>80</v>
      </c>
      <c r="D4" t="s">
        <v>46</v>
      </c>
      <c r="E4" t="s">
        <v>69</v>
      </c>
      <c r="F4" t="s">
        <v>96</v>
      </c>
    </row>
    <row r="5" spans="1:6">
      <c r="A5" t="s">
        <v>4</v>
      </c>
      <c r="B5" t="s">
        <v>97</v>
      </c>
      <c r="C5" t="s">
        <v>80</v>
      </c>
      <c r="D5" t="s">
        <v>98</v>
      </c>
      <c r="E5" t="s">
        <v>99</v>
      </c>
      <c r="F5" t="s">
        <v>100</v>
      </c>
    </row>
    <row r="6" spans="1:6">
      <c r="A6" t="s">
        <v>5</v>
      </c>
      <c r="B6" t="s">
        <v>84</v>
      </c>
      <c r="C6" t="s">
        <v>86</v>
      </c>
      <c r="D6" t="s">
        <v>37</v>
      </c>
      <c r="E6" t="s">
        <v>88</v>
      </c>
      <c r="F6" t="s">
        <v>89</v>
      </c>
    </row>
    <row r="7" spans="1:6">
      <c r="A7" t="s">
        <v>6</v>
      </c>
      <c r="B7" t="s">
        <v>85</v>
      </c>
      <c r="C7" t="s">
        <v>87</v>
      </c>
      <c r="D7" t="s">
        <v>81</v>
      </c>
      <c r="E7" t="s">
        <v>82</v>
      </c>
      <c r="F7" t="s">
        <v>83</v>
      </c>
    </row>
    <row r="8" spans="1:6">
      <c r="A8" t="s">
        <v>7</v>
      </c>
    </row>
    <row r="9" spans="1:6">
      <c r="A9" t="s">
        <v>8</v>
      </c>
    </row>
    <row r="10" spans="1:6">
      <c r="A10" t="s">
        <v>9</v>
      </c>
      <c r="B10" s="4" t="s">
        <v>76</v>
      </c>
      <c r="C10" s="4" t="s">
        <v>79</v>
      </c>
      <c r="D10" s="6"/>
      <c r="E10" s="4" t="s">
        <v>72</v>
      </c>
      <c r="F10" s="4" t="s">
        <v>73</v>
      </c>
    </row>
    <row r="11" spans="1:6">
      <c r="A11" t="s">
        <v>10</v>
      </c>
      <c r="B11" s="4" t="s">
        <v>77</v>
      </c>
      <c r="C11" s="4" t="s">
        <v>80</v>
      </c>
      <c r="D11" s="6"/>
      <c r="E11" s="4" t="s">
        <v>74</v>
      </c>
      <c r="F11" s="4" t="s">
        <v>75</v>
      </c>
    </row>
    <row r="13" spans="1:6">
      <c r="B13" s="1"/>
    </row>
    <row r="14" spans="1:6">
      <c r="B14" s="1"/>
      <c r="C14" s="1"/>
      <c r="D14" s="1"/>
      <c r="E14" s="1"/>
      <c r="F14" s="1"/>
    </row>
    <row r="25" spans="1:6">
      <c r="A25" s="3"/>
      <c r="B25" s="3"/>
      <c r="C25" s="3"/>
      <c r="D25" s="3"/>
      <c r="E25" s="3"/>
      <c r="F25" s="3"/>
    </row>
    <row r="26" spans="1:6">
      <c r="A26" s="3"/>
      <c r="B26" s="3"/>
      <c r="C26" s="3"/>
      <c r="D26" s="3"/>
      <c r="E26" s="3"/>
      <c r="F26" s="3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F3" sqref="F3"/>
    </sheetView>
  </sheetViews>
  <sheetFormatPr baseColWidth="10" defaultColWidth="8.83203125" defaultRowHeight="14" x14ac:dyDescent="0"/>
  <cols>
    <col min="2" max="2" width="28.1640625" customWidth="1"/>
    <col min="3" max="3" width="16" customWidth="1"/>
    <col min="4" max="4" width="21.83203125" customWidth="1"/>
    <col min="5" max="5" width="24.6640625" customWidth="1"/>
    <col min="6" max="6" width="13.6640625" customWidth="1"/>
  </cols>
  <sheetData>
    <row r="1" spans="1:4">
      <c r="A1" t="s">
        <v>54</v>
      </c>
      <c r="B1" t="s">
        <v>39</v>
      </c>
      <c r="C1" t="s">
        <v>58</v>
      </c>
      <c r="D1" t="s">
        <v>40</v>
      </c>
    </row>
    <row r="2" spans="1:4">
      <c r="A2" t="s">
        <v>43</v>
      </c>
      <c r="B2" t="s">
        <v>39</v>
      </c>
      <c r="C2" t="s">
        <v>40</v>
      </c>
      <c r="D2" t="s">
        <v>56</v>
      </c>
    </row>
    <row r="3" spans="1:4">
      <c r="A3" t="s">
        <v>44</v>
      </c>
      <c r="B3" t="s">
        <v>40</v>
      </c>
    </row>
    <row r="4" spans="1:4">
      <c r="A4" t="s">
        <v>47</v>
      </c>
      <c r="B4" t="s">
        <v>40</v>
      </c>
    </row>
    <row r="6" spans="1:4">
      <c r="A6" t="s">
        <v>50</v>
      </c>
      <c r="B6" t="s">
        <v>39</v>
      </c>
    </row>
    <row r="9" spans="1:4">
      <c r="A9" t="s">
        <v>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8" sqref="C8"/>
    </sheetView>
  </sheetViews>
  <sheetFormatPr baseColWidth="10" defaultColWidth="8.83203125" defaultRowHeight="14" x14ac:dyDescent="0"/>
  <cols>
    <col min="2" max="2" width="23.1640625" customWidth="1"/>
    <col min="3" max="3" width="14.83203125" customWidth="1"/>
    <col min="4" max="4" width="12.6640625" customWidth="1"/>
  </cols>
  <sheetData>
    <row r="1" spans="1:3">
      <c r="A1" t="s">
        <v>41</v>
      </c>
      <c r="B1" t="s">
        <v>59</v>
      </c>
      <c r="C1" t="s">
        <v>42</v>
      </c>
    </row>
    <row r="2" spans="1:3">
      <c r="A2" t="s">
        <v>45</v>
      </c>
      <c r="B2" t="s">
        <v>46</v>
      </c>
      <c r="C2" t="s">
        <v>55</v>
      </c>
    </row>
    <row r="3" spans="1:3">
      <c r="A3" t="s">
        <v>44</v>
      </c>
    </row>
    <row r="4" spans="1:3">
      <c r="A4" t="s">
        <v>48</v>
      </c>
      <c r="B4" t="s">
        <v>60</v>
      </c>
    </row>
    <row r="6" spans="1:3">
      <c r="A6" t="s">
        <v>49</v>
      </c>
    </row>
    <row r="7" spans="1:3">
      <c r="A7" t="s">
        <v>51</v>
      </c>
    </row>
    <row r="8" spans="1:3">
      <c r="A8" t="s">
        <v>52</v>
      </c>
    </row>
    <row r="10" spans="1:3">
      <c r="A10" t="s">
        <v>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M2" sqref="M2:M11"/>
    </sheetView>
  </sheetViews>
  <sheetFormatPr baseColWidth="10" defaultColWidth="8.83203125" defaultRowHeight="14" x14ac:dyDescent="0"/>
  <sheetData>
    <row r="1" spans="1:13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22</v>
      </c>
      <c r="H1" t="s">
        <v>22</v>
      </c>
      <c r="I1" t="s">
        <v>34</v>
      </c>
      <c r="J1" t="s">
        <v>35</v>
      </c>
      <c r="K1" t="s">
        <v>36</v>
      </c>
    </row>
    <row r="2" spans="1:13">
      <c r="A2">
        <v>1</v>
      </c>
      <c r="B2">
        <v>4.2599999999999999E-2</v>
      </c>
      <c r="C2">
        <v>6.7799999999999999E-2</v>
      </c>
      <c r="D2">
        <v>5.79E-2</v>
      </c>
      <c r="E2">
        <v>5.7599999999999998E-2</v>
      </c>
      <c r="F2">
        <f>C2-B2</f>
        <v>2.52E-2</v>
      </c>
      <c r="G2">
        <f>D2-B2</f>
        <v>1.5300000000000001E-2</v>
      </c>
      <c r="H2">
        <f>E2-B2</f>
        <v>1.4999999999999999E-2</v>
      </c>
      <c r="I2">
        <f>11.85*F2-1.54*G2-0.08*H2</f>
        <v>0.27385799999999999</v>
      </c>
      <c r="J2">
        <v>1.02</v>
      </c>
      <c r="K2">
        <f>I2*10/J2</f>
        <v>2.6848823529411763</v>
      </c>
      <c r="M2" s="2">
        <v>2.684882</v>
      </c>
    </row>
    <row r="3" spans="1:13">
      <c r="A3">
        <v>2</v>
      </c>
      <c r="B3">
        <v>2.0400000000000001E-2</v>
      </c>
      <c r="C3">
        <v>5.3900000000000003E-2</v>
      </c>
      <c r="D3">
        <v>3.5900000000000001E-2</v>
      </c>
      <c r="E3">
        <v>3.2199999999999999E-2</v>
      </c>
      <c r="F3">
        <f t="shared" ref="F3:F17" si="0">C3-B3</f>
        <v>3.3500000000000002E-2</v>
      </c>
      <c r="G3">
        <f t="shared" ref="G3:G17" si="1">D3-B3</f>
        <v>1.55E-2</v>
      </c>
      <c r="H3">
        <f t="shared" ref="H3:H17" si="2">E3-B3</f>
        <v>1.1799999999999998E-2</v>
      </c>
      <c r="I3">
        <f t="shared" ref="I3:I17" si="3">11.85*F3-1.54*G3-0.08*H3</f>
        <v>0.37216100000000002</v>
      </c>
      <c r="J3">
        <v>1.49</v>
      </c>
      <c r="K3">
        <f t="shared" ref="K3:K17" si="4">I3*10/J3</f>
        <v>2.4977248322147654</v>
      </c>
      <c r="M3" s="2">
        <f>AVERAGE(K3:K4)</f>
        <v>2.500825503355705</v>
      </c>
    </row>
    <row r="4" spans="1:13">
      <c r="A4">
        <v>2</v>
      </c>
      <c r="B4">
        <v>2.1999999999999999E-2</v>
      </c>
      <c r="C4">
        <v>5.5500000000000001E-2</v>
      </c>
      <c r="D4">
        <v>3.6900000000000002E-2</v>
      </c>
      <c r="E4">
        <v>3.3799999999999997E-2</v>
      </c>
      <c r="F4">
        <f t="shared" si="0"/>
        <v>3.3500000000000002E-2</v>
      </c>
      <c r="G4">
        <f t="shared" si="1"/>
        <v>1.4900000000000004E-2</v>
      </c>
      <c r="H4">
        <f t="shared" si="2"/>
        <v>1.1799999999999998E-2</v>
      </c>
      <c r="I4">
        <f t="shared" si="3"/>
        <v>0.373085</v>
      </c>
      <c r="J4">
        <v>1.49</v>
      </c>
      <c r="K4">
        <f t="shared" si="4"/>
        <v>2.5039261744966446</v>
      </c>
      <c r="M4" s="2">
        <f>I5*10/J5</f>
        <v>1.162331460674157</v>
      </c>
    </row>
    <row r="5" spans="1:13">
      <c r="A5">
        <v>3</v>
      </c>
      <c r="B5">
        <v>2.7000000000000001E-3</v>
      </c>
      <c r="C5">
        <v>2.12E-2</v>
      </c>
      <c r="D5">
        <v>1.04E-2</v>
      </c>
      <c r="E5">
        <v>8.6E-3</v>
      </c>
      <c r="F5">
        <f t="shared" si="0"/>
        <v>1.8499999999999999E-2</v>
      </c>
      <c r="G5">
        <f t="shared" si="1"/>
        <v>7.6999999999999994E-3</v>
      </c>
      <c r="H5">
        <f t="shared" si="2"/>
        <v>5.8999999999999999E-3</v>
      </c>
      <c r="I5">
        <f t="shared" si="3"/>
        <v>0.20689499999999997</v>
      </c>
      <c r="J5">
        <v>1.78</v>
      </c>
      <c r="M5" s="2">
        <f>I6*10/J6</f>
        <v>1.0856685714285714</v>
      </c>
    </row>
    <row r="6" spans="1:13">
      <c r="A6">
        <v>4</v>
      </c>
      <c r="B6">
        <v>2.1600000000000001E-2</v>
      </c>
      <c r="C6">
        <v>3.8800000000000001E-2</v>
      </c>
      <c r="D6">
        <v>3.0200000000000001E-2</v>
      </c>
      <c r="E6">
        <v>2.8899999999999999E-2</v>
      </c>
      <c r="F6">
        <f t="shared" si="0"/>
        <v>1.72E-2</v>
      </c>
      <c r="G6">
        <f t="shared" si="1"/>
        <v>8.6E-3</v>
      </c>
      <c r="H6">
        <f t="shared" si="2"/>
        <v>7.2999999999999975E-3</v>
      </c>
      <c r="I6">
        <f t="shared" si="3"/>
        <v>0.18999199999999999</v>
      </c>
      <c r="J6">
        <v>1.75</v>
      </c>
      <c r="M6" s="2">
        <f>I7*10/J7</f>
        <v>2.0809212598425195</v>
      </c>
    </row>
    <row r="7" spans="1:13">
      <c r="A7">
        <v>5</v>
      </c>
      <c r="B7">
        <v>1.6E-2</v>
      </c>
      <c r="C7">
        <v>3.9699999999999999E-2</v>
      </c>
      <c r="D7">
        <v>2.64E-2</v>
      </c>
      <c r="E7">
        <v>2.29E-2</v>
      </c>
      <c r="F7">
        <f t="shared" si="0"/>
        <v>2.3699999999999999E-2</v>
      </c>
      <c r="G7">
        <f t="shared" si="1"/>
        <v>1.04E-2</v>
      </c>
      <c r="H7">
        <f t="shared" si="2"/>
        <v>6.8999999999999999E-3</v>
      </c>
      <c r="I7">
        <f t="shared" si="3"/>
        <v>0.26427699999999998</v>
      </c>
      <c r="J7">
        <v>1.27</v>
      </c>
      <c r="M7" s="2">
        <f>AVERAGE(K8:K9)</f>
        <v>5.1853383458646611</v>
      </c>
    </row>
    <row r="8" spans="1:13">
      <c r="A8">
        <v>6</v>
      </c>
      <c r="B8">
        <v>0.11899999999999999</v>
      </c>
      <c r="C8">
        <v>0.1578</v>
      </c>
      <c r="D8">
        <v>0.15029999999999999</v>
      </c>
      <c r="E8">
        <v>0.1527</v>
      </c>
      <c r="F8">
        <f t="shared" si="0"/>
        <v>3.8800000000000001E-2</v>
      </c>
      <c r="G8">
        <f t="shared" si="1"/>
        <v>3.1299999999999994E-2</v>
      </c>
      <c r="H8">
        <f t="shared" si="2"/>
        <v>3.3700000000000008E-2</v>
      </c>
      <c r="I8">
        <f t="shared" si="3"/>
        <v>0.40888200000000002</v>
      </c>
      <c r="J8">
        <v>0.79800000000000004</v>
      </c>
      <c r="K8">
        <f t="shared" si="4"/>
        <v>5.123834586466165</v>
      </c>
      <c r="M8" s="2">
        <f>AVERAGE(K10:K11)</f>
        <v>1.7872378014582164</v>
      </c>
    </row>
    <row r="9" spans="1:13">
      <c r="A9">
        <v>6</v>
      </c>
      <c r="B9">
        <v>0.1237</v>
      </c>
      <c r="C9">
        <v>0.16350000000000001</v>
      </c>
      <c r="D9">
        <v>0.15629999999999999</v>
      </c>
      <c r="E9">
        <v>0.1578</v>
      </c>
      <c r="F9">
        <f t="shared" si="0"/>
        <v>3.9800000000000002E-2</v>
      </c>
      <c r="G9">
        <f t="shared" si="1"/>
        <v>3.259999999999999E-2</v>
      </c>
      <c r="H9">
        <f t="shared" si="2"/>
        <v>3.4099999999999991E-2</v>
      </c>
      <c r="I9">
        <f t="shared" si="3"/>
        <v>0.41869800000000001</v>
      </c>
      <c r="J9">
        <v>0.79800000000000004</v>
      </c>
      <c r="K9">
        <f t="shared" si="4"/>
        <v>5.2468421052631582</v>
      </c>
      <c r="M9" s="2">
        <f>AVERAGE(K12:K13)</f>
        <v>0.82119714285714274</v>
      </c>
    </row>
    <row r="10" spans="1:13">
      <c r="A10">
        <v>7</v>
      </c>
      <c r="B10">
        <v>2.5399999999999999E-2</v>
      </c>
      <c r="C10">
        <v>5.4199999999999998E-2</v>
      </c>
      <c r="D10">
        <v>3.9300000000000002E-2</v>
      </c>
      <c r="E10">
        <v>3.61E-2</v>
      </c>
      <c r="F10">
        <f t="shared" si="0"/>
        <v>2.8799999999999999E-2</v>
      </c>
      <c r="G10">
        <f t="shared" si="1"/>
        <v>1.3900000000000003E-2</v>
      </c>
      <c r="H10">
        <f t="shared" si="2"/>
        <v>1.0700000000000001E-2</v>
      </c>
      <c r="I10">
        <f t="shared" si="3"/>
        <v>0.31901799999999997</v>
      </c>
      <c r="J10">
        <v>1.7829999999999999</v>
      </c>
      <c r="K10">
        <f t="shared" si="4"/>
        <v>1.7892204150308468</v>
      </c>
      <c r="M10" s="2">
        <f>AVERAGE(K14:K15)</f>
        <v>1.4096609195402294</v>
      </c>
    </row>
    <row r="11" spans="1:13">
      <c r="A11">
        <v>7</v>
      </c>
      <c r="B11">
        <v>1.9599999999999999E-2</v>
      </c>
      <c r="C11">
        <v>4.8300000000000003E-2</v>
      </c>
      <c r="D11">
        <v>3.32E-2</v>
      </c>
      <c r="E11">
        <v>3.0099999999999998E-2</v>
      </c>
      <c r="F11">
        <f t="shared" si="0"/>
        <v>2.8700000000000003E-2</v>
      </c>
      <c r="G11">
        <f t="shared" si="1"/>
        <v>1.3600000000000001E-2</v>
      </c>
      <c r="H11">
        <f t="shared" si="2"/>
        <v>1.0499999999999999E-2</v>
      </c>
      <c r="I11">
        <f t="shared" si="3"/>
        <v>0.31831100000000001</v>
      </c>
      <c r="J11">
        <v>1.7829999999999999</v>
      </c>
      <c r="K11">
        <f t="shared" si="4"/>
        <v>1.7852551878855862</v>
      </c>
      <c r="M11" s="2">
        <f>I16*10/J16</f>
        <v>3.140099999999999</v>
      </c>
    </row>
    <row r="12" spans="1:13">
      <c r="A12">
        <v>8</v>
      </c>
      <c r="B12">
        <v>8.5000000000000006E-3</v>
      </c>
      <c r="C12">
        <v>2.1299999999999999E-2</v>
      </c>
      <c r="D12">
        <v>1.5100000000000001E-2</v>
      </c>
      <c r="E12">
        <v>1.29E-2</v>
      </c>
      <c r="F12">
        <f t="shared" si="0"/>
        <v>1.2799999999999999E-2</v>
      </c>
      <c r="G12">
        <f t="shared" si="1"/>
        <v>6.6E-3</v>
      </c>
      <c r="H12">
        <f t="shared" si="2"/>
        <v>4.3999999999999994E-3</v>
      </c>
      <c r="I12">
        <f t="shared" si="3"/>
        <v>0.14116399999999998</v>
      </c>
      <c r="J12">
        <v>1.75</v>
      </c>
      <c r="K12">
        <f t="shared" si="4"/>
        <v>0.80665142857142846</v>
      </c>
    </row>
    <row r="13" spans="1:13">
      <c r="A13">
        <v>8</v>
      </c>
      <c r="B13">
        <v>1.17E-2</v>
      </c>
      <c r="C13">
        <v>2.5000000000000001E-2</v>
      </c>
      <c r="D13">
        <v>1.8800000000000001E-2</v>
      </c>
      <c r="E13">
        <v>1.6899999999999998E-2</v>
      </c>
      <c r="F13">
        <f t="shared" si="0"/>
        <v>1.3300000000000001E-2</v>
      </c>
      <c r="G13">
        <f t="shared" si="1"/>
        <v>7.1000000000000004E-3</v>
      </c>
      <c r="H13">
        <f t="shared" si="2"/>
        <v>5.199999999999998E-3</v>
      </c>
      <c r="I13">
        <f t="shared" si="3"/>
        <v>0.146255</v>
      </c>
      <c r="J13">
        <v>1.75</v>
      </c>
      <c r="K13">
        <f t="shared" si="4"/>
        <v>0.83574285714285712</v>
      </c>
    </row>
    <row r="14" spans="1:13">
      <c r="A14">
        <v>9</v>
      </c>
      <c r="B14">
        <v>1.3899999999999999E-2</v>
      </c>
      <c r="C14">
        <v>2.53E-2</v>
      </c>
      <c r="D14">
        <v>2.0199999999999999E-2</v>
      </c>
      <c r="E14">
        <v>1.8100000000000002E-2</v>
      </c>
      <c r="F14">
        <f t="shared" si="0"/>
        <v>1.14E-2</v>
      </c>
      <c r="G14">
        <f t="shared" si="1"/>
        <v>6.3E-3</v>
      </c>
      <c r="H14">
        <f t="shared" si="2"/>
        <v>4.2000000000000023E-3</v>
      </c>
      <c r="I14">
        <f t="shared" si="3"/>
        <v>0.125052</v>
      </c>
      <c r="J14">
        <v>0.87</v>
      </c>
      <c r="K14">
        <f t="shared" si="4"/>
        <v>1.4373793103448274</v>
      </c>
    </row>
    <row r="15" spans="1:13">
      <c r="A15">
        <v>9</v>
      </c>
      <c r="B15">
        <v>1.11E-2</v>
      </c>
      <c r="C15">
        <v>2.1999999999999999E-2</v>
      </c>
      <c r="D15">
        <v>1.67E-2</v>
      </c>
      <c r="E15">
        <v>1.4999999999999999E-2</v>
      </c>
      <c r="F15">
        <f t="shared" si="0"/>
        <v>1.0899999999999998E-2</v>
      </c>
      <c r="G15">
        <f t="shared" si="1"/>
        <v>5.5999999999999991E-3</v>
      </c>
      <c r="H15">
        <f t="shared" si="2"/>
        <v>3.899999999999999E-3</v>
      </c>
      <c r="I15">
        <f t="shared" si="3"/>
        <v>0.12022899999999997</v>
      </c>
      <c r="J15">
        <v>0.87</v>
      </c>
      <c r="K15">
        <f t="shared" si="4"/>
        <v>1.3819425287356317</v>
      </c>
    </row>
    <row r="16" spans="1:13">
      <c r="A16">
        <v>10</v>
      </c>
      <c r="B16">
        <v>7.1900000000000006E-2</v>
      </c>
      <c r="C16">
        <v>9.2999999999999999E-2</v>
      </c>
      <c r="D16">
        <v>9.0499999999999997E-2</v>
      </c>
      <c r="E16">
        <v>9.1700000000000004E-2</v>
      </c>
      <c r="F16">
        <f t="shared" si="0"/>
        <v>2.1099999999999994E-2</v>
      </c>
      <c r="G16">
        <f t="shared" si="1"/>
        <v>1.8599999999999992E-2</v>
      </c>
      <c r="H16">
        <f t="shared" si="2"/>
        <v>1.9799999999999998E-2</v>
      </c>
      <c r="I16">
        <f t="shared" si="3"/>
        <v>0.21980699999999989</v>
      </c>
      <c r="J16">
        <v>0.7</v>
      </c>
    </row>
    <row r="17" spans="1:11">
      <c r="A17" t="s">
        <v>57</v>
      </c>
      <c r="B17">
        <v>1.1000000000000001E-3</v>
      </c>
      <c r="C17">
        <v>1.5E-3</v>
      </c>
      <c r="D17">
        <v>1.6000000000000001E-3</v>
      </c>
      <c r="E17">
        <v>1.2999999999999999E-3</v>
      </c>
      <c r="F17">
        <f t="shared" si="0"/>
        <v>3.9999999999999996E-4</v>
      </c>
      <c r="G17">
        <f t="shared" si="1"/>
        <v>5.0000000000000001E-4</v>
      </c>
      <c r="H17">
        <f t="shared" si="2"/>
        <v>1.9999999999999987E-4</v>
      </c>
      <c r="I17">
        <f t="shared" si="3"/>
        <v>3.9539999999999992E-3</v>
      </c>
      <c r="J17">
        <v>0.98</v>
      </c>
      <c r="K17">
        <f t="shared" si="4"/>
        <v>4.0346938775510197E-2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5" sqref="E5:E14"/>
    </sheetView>
  </sheetViews>
  <sheetFormatPr baseColWidth="10" defaultColWidth="8.83203125" defaultRowHeight="14" x14ac:dyDescent="0"/>
  <sheetData>
    <row r="1" spans="1:5">
      <c r="A1" t="s">
        <v>0</v>
      </c>
      <c r="B1" t="s">
        <v>20</v>
      </c>
      <c r="C1" t="s">
        <v>21</v>
      </c>
      <c r="D1" t="s">
        <v>22</v>
      </c>
      <c r="E1" t="s">
        <v>18</v>
      </c>
    </row>
    <row r="2" spans="1:5">
      <c r="A2" t="s">
        <v>23</v>
      </c>
      <c r="B2">
        <v>2E-3</v>
      </c>
      <c r="C2">
        <v>2E-3</v>
      </c>
      <c r="D2">
        <f>C2-$B$2</f>
        <v>0</v>
      </c>
      <c r="E2">
        <f>D2*$C$21</f>
        <v>0</v>
      </c>
    </row>
    <row r="3" spans="1:5">
      <c r="A3" t="s">
        <v>24</v>
      </c>
      <c r="B3">
        <v>2.423</v>
      </c>
      <c r="C3">
        <v>0.435</v>
      </c>
      <c r="D3">
        <f t="shared" ref="D3:D14" si="0">C3-$B$2</f>
        <v>0.433</v>
      </c>
      <c r="E3">
        <f>B3/D3</f>
        <v>5.5958429561200926</v>
      </c>
    </row>
    <row r="4" spans="1:5">
      <c r="A4" t="s">
        <v>25</v>
      </c>
      <c r="B4">
        <v>4.8470000000000004</v>
      </c>
      <c r="C4">
        <v>0.85</v>
      </c>
      <c r="D4">
        <f t="shared" si="0"/>
        <v>0.84799999999999998</v>
      </c>
      <c r="E4">
        <f t="shared" ref="E4:E14" si="1">D4*$C$21</f>
        <v>4.7961374133949191</v>
      </c>
    </row>
    <row r="5" spans="1:5">
      <c r="A5" t="s">
        <v>1</v>
      </c>
      <c r="C5">
        <v>6.3E-2</v>
      </c>
      <c r="D5">
        <f t="shared" si="0"/>
        <v>6.0999999999999999E-2</v>
      </c>
      <c r="E5" s="2">
        <f t="shared" si="1"/>
        <v>0.34500516770883266</v>
      </c>
    </row>
    <row r="6" spans="1:5">
      <c r="A6" t="s">
        <v>2</v>
      </c>
      <c r="C6">
        <v>6.6000000000000003E-2</v>
      </c>
      <c r="D6">
        <f t="shared" si="0"/>
        <v>6.4000000000000001E-2</v>
      </c>
      <c r="E6" s="2">
        <f t="shared" si="1"/>
        <v>0.36197263497320148</v>
      </c>
    </row>
    <row r="7" spans="1:5">
      <c r="A7" t="s">
        <v>3</v>
      </c>
      <c r="C7">
        <v>0.09</v>
      </c>
      <c r="D7">
        <f t="shared" si="0"/>
        <v>8.7999999999999995E-2</v>
      </c>
      <c r="E7" s="2">
        <f t="shared" si="1"/>
        <v>0.49771237308815203</v>
      </c>
    </row>
    <row r="8" spans="1:5">
      <c r="A8" t="s">
        <v>4</v>
      </c>
      <c r="C8">
        <v>0.128</v>
      </c>
      <c r="D8">
        <f t="shared" si="0"/>
        <v>0.126</v>
      </c>
      <c r="E8" s="2">
        <f t="shared" si="1"/>
        <v>0.71263362510349038</v>
      </c>
    </row>
    <row r="9" spans="1:5">
      <c r="A9" t="s">
        <v>5</v>
      </c>
      <c r="C9">
        <v>0.45200000000000001</v>
      </c>
      <c r="D9">
        <f t="shared" si="0"/>
        <v>0.45</v>
      </c>
      <c r="E9" s="2">
        <f t="shared" si="1"/>
        <v>2.545120089655323</v>
      </c>
    </row>
    <row r="10" spans="1:5">
      <c r="A10" t="s">
        <v>6</v>
      </c>
      <c r="C10">
        <v>0.44</v>
      </c>
      <c r="D10">
        <f t="shared" si="0"/>
        <v>0.438</v>
      </c>
      <c r="E10" s="2">
        <f t="shared" si="1"/>
        <v>2.4772502205978477</v>
      </c>
    </row>
    <row r="11" spans="1:5">
      <c r="A11" t="s">
        <v>7</v>
      </c>
      <c r="C11">
        <v>0.122</v>
      </c>
      <c r="D11">
        <f t="shared" si="0"/>
        <v>0.12</v>
      </c>
      <c r="E11" s="2">
        <f t="shared" si="1"/>
        <v>0.67869869057475274</v>
      </c>
    </row>
    <row r="12" spans="1:5">
      <c r="A12" t="s">
        <v>8</v>
      </c>
      <c r="C12">
        <v>0.13400000000000001</v>
      </c>
      <c r="D12">
        <f t="shared" si="0"/>
        <v>0.13200000000000001</v>
      </c>
      <c r="E12" s="2">
        <f t="shared" si="1"/>
        <v>0.74656855963222812</v>
      </c>
    </row>
    <row r="13" spans="1:5">
      <c r="A13" t="s">
        <v>9</v>
      </c>
      <c r="C13">
        <v>0.47299999999999998</v>
      </c>
      <c r="D13">
        <f t="shared" si="0"/>
        <v>0.47099999999999997</v>
      </c>
      <c r="E13" s="2">
        <f t="shared" si="1"/>
        <v>2.6638923605059044</v>
      </c>
    </row>
    <row r="14" spans="1:5">
      <c r="A14" t="s">
        <v>10</v>
      </c>
      <c r="C14">
        <v>0.50600000000000001</v>
      </c>
      <c r="D14">
        <f t="shared" si="0"/>
        <v>0.504</v>
      </c>
      <c r="E14" s="2">
        <f t="shared" si="1"/>
        <v>2.8505345004139615</v>
      </c>
    </row>
    <row r="18" spans="1:3">
      <c r="A18" t="s">
        <v>26</v>
      </c>
    </row>
    <row r="19" spans="1:3">
      <c r="B19" t="s">
        <v>27</v>
      </c>
      <c r="C19">
        <f>B3/D3</f>
        <v>5.5958429561200926</v>
      </c>
    </row>
    <row r="20" spans="1:3">
      <c r="C20">
        <f>B4/D4</f>
        <v>5.7158018867924536</v>
      </c>
    </row>
    <row r="21" spans="1:3">
      <c r="C21">
        <f>AVERAGE(C19:C20)</f>
        <v>5.6558224214562731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SRF2</vt:lpstr>
      <vt:lpstr>SRF1</vt:lpstr>
      <vt:lpstr>sea weeds</vt:lpstr>
      <vt:lpstr>animals</vt:lpstr>
      <vt:lpstr>chloro a</vt:lpstr>
      <vt:lpstr>DRP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andrewi</dc:creator>
  <cp:lastModifiedBy>Columba College</cp:lastModifiedBy>
  <cp:lastPrinted>2017-05-19T00:44:27Z</cp:lastPrinted>
  <dcterms:created xsi:type="dcterms:W3CDTF">2016-08-04T02:05:16Z</dcterms:created>
  <dcterms:modified xsi:type="dcterms:W3CDTF">2018-06-13T22:15:00Z</dcterms:modified>
</cp:coreProperties>
</file>